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6060" tabRatio="500" activeTab="3"/>
  </bookViews>
  <sheets>
    <sheet name="Notes" sheetId="1" r:id="rId1"/>
    <sheet name="revenue" sheetId="2" r:id="rId2"/>
    <sheet name="expenditure" sheetId="3" r:id="rId3"/>
    <sheet name="graph soc exp 1900-2013" sheetId="5" r:id="rId4"/>
    <sheet name="GDP" sheetId="4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5" i="5" l="1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67" i="5"/>
  <c r="C66" i="5"/>
  <c r="C65" i="5"/>
  <c r="C64" i="5"/>
  <c r="C63" i="5"/>
  <c r="C62" i="5"/>
  <c r="C61" i="5"/>
  <c r="C60" i="5"/>
  <c r="C59" i="5"/>
  <c r="C58" i="5"/>
  <c r="C57" i="5"/>
  <c r="C56" i="5"/>
  <c r="C42" i="5"/>
  <c r="C43" i="5"/>
  <c r="C44" i="5"/>
  <c r="C45" i="5"/>
  <c r="C46" i="5"/>
  <c r="C47" i="5"/>
  <c r="C48" i="5"/>
  <c r="C49" i="5"/>
  <c r="C50" i="5"/>
  <c r="C51" i="5"/>
  <c r="C52" i="5"/>
  <c r="C41" i="5"/>
  <c r="C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04" i="5"/>
  <c r="K33" i="3"/>
  <c r="Y33" i="3"/>
  <c r="K41" i="3"/>
  <c r="T41" i="3"/>
  <c r="B41" i="5"/>
  <c r="N41" i="3"/>
  <c r="K42" i="3"/>
  <c r="T42" i="3"/>
  <c r="B42" i="5"/>
  <c r="N42" i="3"/>
  <c r="K43" i="3"/>
  <c r="T43" i="3"/>
  <c r="B43" i="5"/>
  <c r="N43" i="3"/>
  <c r="K44" i="3"/>
  <c r="T44" i="3"/>
  <c r="B44" i="5"/>
  <c r="N44" i="3"/>
  <c r="K45" i="3"/>
  <c r="T45" i="3"/>
  <c r="B45" i="5"/>
  <c r="N45" i="3"/>
  <c r="K46" i="3"/>
  <c r="T46" i="3"/>
  <c r="B46" i="5"/>
  <c r="N46" i="3"/>
  <c r="K47" i="3"/>
  <c r="T47" i="3"/>
  <c r="B47" i="5"/>
  <c r="N47" i="3"/>
  <c r="K48" i="3"/>
  <c r="T48" i="3"/>
  <c r="B48" i="5"/>
  <c r="N48" i="3"/>
  <c r="K49" i="3"/>
  <c r="T49" i="3"/>
  <c r="B49" i="5"/>
  <c r="N49" i="3"/>
  <c r="K50" i="3"/>
  <c r="T50" i="3"/>
  <c r="B50" i="5"/>
  <c r="N50" i="3"/>
  <c r="K51" i="3"/>
  <c r="T51" i="3"/>
  <c r="B51" i="5"/>
  <c r="N51" i="3"/>
  <c r="K52" i="3"/>
  <c r="T52" i="3"/>
  <c r="B52" i="5"/>
  <c r="N52" i="3"/>
  <c r="K56" i="3"/>
  <c r="T56" i="3"/>
  <c r="B56" i="5"/>
  <c r="N56" i="3"/>
  <c r="K57" i="3"/>
  <c r="T57" i="3"/>
  <c r="B57" i="5"/>
  <c r="N57" i="3"/>
  <c r="K58" i="3"/>
  <c r="T58" i="3"/>
  <c r="B58" i="5"/>
  <c r="N58" i="3"/>
  <c r="K59" i="3"/>
  <c r="T59" i="3"/>
  <c r="B59" i="5"/>
  <c r="N59" i="3"/>
  <c r="K60" i="3"/>
  <c r="T60" i="3"/>
  <c r="B60" i="5"/>
  <c r="N60" i="3"/>
  <c r="K61" i="3"/>
  <c r="T61" i="3"/>
  <c r="B61" i="5"/>
  <c r="N61" i="3"/>
  <c r="K62" i="3"/>
  <c r="T62" i="3"/>
  <c r="B62" i="5"/>
  <c r="N62" i="3"/>
  <c r="K63" i="3"/>
  <c r="T63" i="3"/>
  <c r="B63" i="5"/>
  <c r="N63" i="3"/>
  <c r="K64" i="3"/>
  <c r="T64" i="3"/>
  <c r="B64" i="5"/>
  <c r="N64" i="3"/>
  <c r="K65" i="3"/>
  <c r="T65" i="3"/>
  <c r="B65" i="5"/>
  <c r="N65" i="3"/>
  <c r="K66" i="3"/>
  <c r="T66" i="3"/>
  <c r="B66" i="5"/>
  <c r="N66" i="3"/>
  <c r="K67" i="3"/>
  <c r="T67" i="3"/>
  <c r="B67" i="5"/>
  <c r="N67" i="3"/>
  <c r="K68" i="3"/>
  <c r="T68" i="3"/>
  <c r="B68" i="5"/>
  <c r="N68" i="3"/>
  <c r="K69" i="3"/>
  <c r="T69" i="3"/>
  <c r="B69" i="5"/>
  <c r="N69" i="3"/>
  <c r="K70" i="3"/>
  <c r="T70" i="3"/>
  <c r="B70" i="5"/>
  <c r="N70" i="3"/>
  <c r="K71" i="3"/>
  <c r="T71" i="3"/>
  <c r="B71" i="5"/>
  <c r="N71" i="3"/>
  <c r="K72" i="3"/>
  <c r="T72" i="3"/>
  <c r="B72" i="5"/>
  <c r="N72" i="3"/>
  <c r="K73" i="3"/>
  <c r="T73" i="3"/>
  <c r="B73" i="5"/>
  <c r="N73" i="3"/>
  <c r="K74" i="3"/>
  <c r="T74" i="3"/>
  <c r="B74" i="5"/>
  <c r="N74" i="3"/>
  <c r="K75" i="3"/>
  <c r="T75" i="3"/>
  <c r="B75" i="5"/>
  <c r="N75" i="3"/>
  <c r="K76" i="3"/>
  <c r="T76" i="3"/>
  <c r="B76" i="5"/>
  <c r="N76" i="3"/>
  <c r="K77" i="3"/>
  <c r="T77" i="3"/>
  <c r="B77" i="5"/>
  <c r="N77" i="3"/>
  <c r="K78" i="3"/>
  <c r="T78" i="3"/>
  <c r="B78" i="5"/>
  <c r="N78" i="3"/>
  <c r="K79" i="3"/>
  <c r="T79" i="3"/>
  <c r="B79" i="5"/>
  <c r="N79" i="3"/>
  <c r="K80" i="3"/>
  <c r="T80" i="3"/>
  <c r="B80" i="5"/>
  <c r="N80" i="3"/>
  <c r="K81" i="3"/>
  <c r="T81" i="3"/>
  <c r="B81" i="5"/>
  <c r="N81" i="3"/>
  <c r="K82" i="3"/>
  <c r="T82" i="3"/>
  <c r="B82" i="5"/>
  <c r="N82" i="3"/>
  <c r="K83" i="3"/>
  <c r="T83" i="3"/>
  <c r="B83" i="5"/>
  <c r="N83" i="3"/>
  <c r="K84" i="3"/>
  <c r="T84" i="3"/>
  <c r="B84" i="5"/>
  <c r="N84" i="3"/>
  <c r="K85" i="3"/>
  <c r="T85" i="3"/>
  <c r="B85" i="5"/>
  <c r="N85" i="3"/>
  <c r="K86" i="3"/>
  <c r="T86" i="3"/>
  <c r="B86" i="5"/>
  <c r="N86" i="3"/>
  <c r="K87" i="3"/>
  <c r="T87" i="3"/>
  <c r="B87" i="5"/>
  <c r="N87" i="3"/>
  <c r="K88" i="3"/>
  <c r="T88" i="3"/>
  <c r="B88" i="5"/>
  <c r="N88" i="3"/>
  <c r="K89" i="3"/>
  <c r="T89" i="3"/>
  <c r="B89" i="5"/>
  <c r="N89" i="3"/>
  <c r="K90" i="3"/>
  <c r="T90" i="3"/>
  <c r="B90" i="5"/>
  <c r="N90" i="3"/>
  <c r="K91" i="3"/>
  <c r="T91" i="3"/>
  <c r="B91" i="5"/>
  <c r="N91" i="3"/>
  <c r="K92" i="3"/>
  <c r="T92" i="3"/>
  <c r="B92" i="5"/>
  <c r="N92" i="3"/>
  <c r="K93" i="3"/>
  <c r="B93" i="3"/>
  <c r="T93" i="3"/>
  <c r="B93" i="5"/>
  <c r="C93" i="3"/>
  <c r="N93" i="3"/>
  <c r="K94" i="3"/>
  <c r="B94" i="3"/>
  <c r="T94" i="3"/>
  <c r="B94" i="5"/>
  <c r="C94" i="3"/>
  <c r="N94" i="3"/>
  <c r="K95" i="3"/>
  <c r="B95" i="3"/>
  <c r="T95" i="3"/>
  <c r="B95" i="5"/>
  <c r="C95" i="3"/>
  <c r="N95" i="3"/>
  <c r="K96" i="3"/>
  <c r="B96" i="3"/>
  <c r="T96" i="3"/>
  <c r="B96" i="5"/>
  <c r="C96" i="3"/>
  <c r="N96" i="3"/>
  <c r="K97" i="3"/>
  <c r="B97" i="3"/>
  <c r="T97" i="3"/>
  <c r="B97" i="5"/>
  <c r="C97" i="3"/>
  <c r="N97" i="3"/>
  <c r="K98" i="3"/>
  <c r="B98" i="3"/>
  <c r="T98" i="3"/>
  <c r="B98" i="5"/>
  <c r="C98" i="3"/>
  <c r="N98" i="3"/>
  <c r="K99" i="3"/>
  <c r="B99" i="3"/>
  <c r="T99" i="3"/>
  <c r="B99" i="5"/>
  <c r="C99" i="3"/>
  <c r="N99" i="3"/>
  <c r="K100" i="3"/>
  <c r="B100" i="3"/>
  <c r="T100" i="3"/>
  <c r="B100" i="5"/>
  <c r="C100" i="3"/>
  <c r="N100" i="3"/>
  <c r="K101" i="3"/>
  <c r="B101" i="3"/>
  <c r="T101" i="3"/>
  <c r="B101" i="5"/>
  <c r="C101" i="3"/>
  <c r="N101" i="3"/>
  <c r="K102" i="3"/>
  <c r="B102" i="3"/>
  <c r="T102" i="3"/>
  <c r="B102" i="5"/>
  <c r="C102" i="3"/>
  <c r="N102" i="3"/>
  <c r="K6" i="3"/>
  <c r="T6" i="3"/>
  <c r="B6" i="5"/>
  <c r="K7" i="3"/>
  <c r="T7" i="3"/>
  <c r="B7" i="5"/>
  <c r="K8" i="3"/>
  <c r="T8" i="3"/>
  <c r="B8" i="5"/>
  <c r="K9" i="3"/>
  <c r="T9" i="3"/>
  <c r="B9" i="5"/>
  <c r="K10" i="3"/>
  <c r="T10" i="3"/>
  <c r="B10" i="5"/>
  <c r="K11" i="3"/>
  <c r="T11" i="3"/>
  <c r="B11" i="5"/>
  <c r="K12" i="3"/>
  <c r="T12" i="3"/>
  <c r="B12" i="5"/>
  <c r="K13" i="3"/>
  <c r="T13" i="3"/>
  <c r="B13" i="5"/>
  <c r="K14" i="3"/>
  <c r="T14" i="3"/>
  <c r="B14" i="5"/>
  <c r="K15" i="3"/>
  <c r="T15" i="3"/>
  <c r="B15" i="5"/>
  <c r="K16" i="3"/>
  <c r="T16" i="3"/>
  <c r="B16" i="5"/>
  <c r="K17" i="3"/>
  <c r="T17" i="3"/>
  <c r="B17" i="5"/>
  <c r="K18" i="3"/>
  <c r="T18" i="3"/>
  <c r="B18" i="5"/>
  <c r="K19" i="3"/>
  <c r="T19" i="3"/>
  <c r="B19" i="5"/>
  <c r="K20" i="3"/>
  <c r="T20" i="3"/>
  <c r="B20" i="5"/>
  <c r="K21" i="3"/>
  <c r="T21" i="3"/>
  <c r="B21" i="5"/>
  <c r="K22" i="3"/>
  <c r="T22" i="3"/>
  <c r="B22" i="5"/>
  <c r="K23" i="3"/>
  <c r="T23" i="3"/>
  <c r="B23" i="5"/>
  <c r="K24" i="3"/>
  <c r="T24" i="3"/>
  <c r="B24" i="5"/>
  <c r="K25" i="3"/>
  <c r="T25" i="3"/>
  <c r="B25" i="5"/>
  <c r="K26" i="3"/>
  <c r="T26" i="3"/>
  <c r="B26" i="5"/>
  <c r="K27" i="3"/>
  <c r="T27" i="3"/>
  <c r="B27" i="5"/>
  <c r="K28" i="3"/>
  <c r="T28" i="3"/>
  <c r="B28" i="5"/>
  <c r="K29" i="3"/>
  <c r="T29" i="3"/>
  <c r="B29" i="5"/>
  <c r="K30" i="3"/>
  <c r="T30" i="3"/>
  <c r="B30" i="5"/>
  <c r="K31" i="3"/>
  <c r="T31" i="3"/>
  <c r="B31" i="5"/>
  <c r="K32" i="3"/>
  <c r="T32" i="3"/>
  <c r="B32" i="5"/>
  <c r="T33" i="3"/>
  <c r="B33" i="5"/>
  <c r="K34" i="3"/>
  <c r="T34" i="3"/>
  <c r="B34" i="5"/>
  <c r="K35" i="3"/>
  <c r="T35" i="3"/>
  <c r="B35" i="5"/>
  <c r="K36" i="3"/>
  <c r="T36" i="3"/>
  <c r="B36" i="5"/>
  <c r="K37" i="3"/>
  <c r="T37" i="3"/>
  <c r="B37" i="5"/>
  <c r="K38" i="3"/>
  <c r="T38" i="3"/>
  <c r="B38" i="5"/>
  <c r="K39" i="3"/>
  <c r="T39" i="3"/>
  <c r="B39" i="5"/>
  <c r="K40" i="3"/>
  <c r="T40" i="3"/>
  <c r="B40" i="5"/>
  <c r="K5" i="3"/>
  <c r="T5" i="3"/>
  <c r="B5" i="5"/>
  <c r="E93" i="3"/>
  <c r="H93" i="3"/>
  <c r="E102" i="3"/>
  <c r="H102" i="3"/>
  <c r="Y102" i="3"/>
  <c r="U102" i="3"/>
  <c r="E101" i="3"/>
  <c r="H101" i="3"/>
  <c r="Y101" i="3"/>
  <c r="U101" i="3"/>
  <c r="R101" i="3"/>
  <c r="M102" i="3"/>
  <c r="M101" i="3"/>
  <c r="E100" i="3"/>
  <c r="H100" i="3"/>
  <c r="E99" i="3"/>
  <c r="H99" i="3"/>
  <c r="E98" i="3"/>
  <c r="H98" i="3"/>
  <c r="E97" i="3"/>
  <c r="H97" i="3"/>
  <c r="E96" i="3"/>
  <c r="H96" i="3"/>
  <c r="E95" i="3"/>
  <c r="H95" i="3"/>
  <c r="E94" i="3"/>
  <c r="U100" i="3"/>
  <c r="U99" i="3"/>
  <c r="U98" i="3"/>
  <c r="Y100" i="3"/>
  <c r="Y99" i="3"/>
  <c r="Y98" i="3"/>
  <c r="R100" i="3"/>
  <c r="R99" i="3"/>
  <c r="R98" i="3"/>
  <c r="M100" i="3"/>
  <c r="M99" i="3"/>
  <c r="M98" i="3"/>
  <c r="K103" i="3"/>
  <c r="AH103" i="3"/>
  <c r="AY103" i="3"/>
  <c r="AH102" i="3"/>
  <c r="AY102" i="3"/>
  <c r="AC103" i="3"/>
  <c r="AT103" i="3"/>
  <c r="AB103" i="3"/>
  <c r="AS103" i="3"/>
  <c r="AC102" i="3"/>
  <c r="AT102" i="3"/>
  <c r="AB102" i="3"/>
  <c r="AS102" i="3"/>
  <c r="K104" i="3"/>
  <c r="Y97" i="3"/>
  <c r="Y96" i="3"/>
  <c r="Y95" i="3"/>
  <c r="H94" i="3"/>
  <c r="Y94" i="3"/>
  <c r="U97" i="3"/>
  <c r="U96" i="3"/>
  <c r="U95" i="3"/>
  <c r="U94" i="3"/>
  <c r="R97" i="3"/>
  <c r="R96" i="3"/>
  <c r="R95" i="3"/>
  <c r="R94" i="3"/>
  <c r="M97" i="3"/>
  <c r="M96" i="3"/>
  <c r="M95" i="3"/>
  <c r="M94" i="3"/>
  <c r="K118" i="3"/>
  <c r="Z118" i="3"/>
  <c r="K117" i="3"/>
  <c r="Z117" i="3"/>
  <c r="K116" i="3"/>
  <c r="Z116" i="3"/>
  <c r="K115" i="3"/>
  <c r="Z115" i="3"/>
  <c r="K114" i="3"/>
  <c r="Z114" i="3"/>
  <c r="K113" i="3"/>
  <c r="Z113" i="3"/>
  <c r="K112" i="3"/>
  <c r="Z112" i="3"/>
  <c r="K111" i="3"/>
  <c r="Z111" i="3"/>
  <c r="K110" i="3"/>
  <c r="Z110" i="3"/>
  <c r="K109" i="3"/>
  <c r="Z109" i="3"/>
  <c r="K108" i="3"/>
  <c r="Z108" i="3"/>
  <c r="K107" i="3"/>
  <c r="Z107" i="3"/>
  <c r="K106" i="3"/>
  <c r="Z106" i="3"/>
  <c r="K105" i="3"/>
  <c r="Z105" i="3"/>
  <c r="Z104" i="3"/>
  <c r="Z103" i="3"/>
  <c r="Z102" i="3"/>
  <c r="Z101" i="3"/>
  <c r="Z100" i="3"/>
  <c r="Z99" i="3"/>
  <c r="Z98" i="3"/>
  <c r="Z97" i="3"/>
  <c r="Z96" i="3"/>
  <c r="Z95" i="3"/>
  <c r="Z94" i="3"/>
  <c r="AS105" i="3"/>
  <c r="AT105" i="3"/>
  <c r="AW105" i="3"/>
  <c r="AX105" i="3"/>
  <c r="AY105" i="3"/>
  <c r="AZ105" i="3"/>
  <c r="AS106" i="3"/>
  <c r="AT106" i="3"/>
  <c r="AW106" i="3"/>
  <c r="AX106" i="3"/>
  <c r="AY106" i="3"/>
  <c r="AZ106" i="3"/>
  <c r="AS107" i="3"/>
  <c r="AT107" i="3"/>
  <c r="AW107" i="3"/>
  <c r="AX107" i="3"/>
  <c r="AY107" i="3"/>
  <c r="AZ107" i="3"/>
  <c r="AS108" i="3"/>
  <c r="AT108" i="3"/>
  <c r="AW108" i="3"/>
  <c r="AX108" i="3"/>
  <c r="AY108" i="3"/>
  <c r="AZ108" i="3"/>
  <c r="AS109" i="3"/>
  <c r="AT109" i="3"/>
  <c r="AW109" i="3"/>
  <c r="AX109" i="3"/>
  <c r="AY109" i="3"/>
  <c r="AZ109" i="3"/>
  <c r="AS110" i="3"/>
  <c r="AT110" i="3"/>
  <c r="AW110" i="3"/>
  <c r="AX110" i="3"/>
  <c r="AY110" i="3"/>
  <c r="AZ110" i="3"/>
  <c r="AS111" i="3"/>
  <c r="AT111" i="3"/>
  <c r="AW111" i="3"/>
  <c r="AX111" i="3"/>
  <c r="AY111" i="3"/>
  <c r="AZ111" i="3"/>
  <c r="AS112" i="3"/>
  <c r="AT112" i="3"/>
  <c r="AW112" i="3"/>
  <c r="AX112" i="3"/>
  <c r="AY112" i="3"/>
  <c r="AZ112" i="3"/>
  <c r="AS113" i="3"/>
  <c r="AT113" i="3"/>
  <c r="AW113" i="3"/>
  <c r="AX113" i="3"/>
  <c r="AY113" i="3"/>
  <c r="AZ113" i="3"/>
  <c r="AS114" i="3"/>
  <c r="AT114" i="3"/>
  <c r="AW114" i="3"/>
  <c r="AX114" i="3"/>
  <c r="AY114" i="3"/>
  <c r="AZ114" i="3"/>
  <c r="AS115" i="3"/>
  <c r="AT115" i="3"/>
  <c r="AW115" i="3"/>
  <c r="AX115" i="3"/>
  <c r="AY115" i="3"/>
  <c r="AZ115" i="3"/>
  <c r="AS116" i="3"/>
  <c r="AT116" i="3"/>
  <c r="AW116" i="3"/>
  <c r="AX116" i="3"/>
  <c r="AY116" i="3"/>
  <c r="AZ116" i="3"/>
  <c r="AS117" i="3"/>
  <c r="AT117" i="3"/>
  <c r="AW117" i="3"/>
  <c r="AX117" i="3"/>
  <c r="AY117" i="3"/>
  <c r="AZ117" i="3"/>
  <c r="AS118" i="3"/>
  <c r="AT118" i="3"/>
  <c r="AW118" i="3"/>
  <c r="AX118" i="3"/>
  <c r="AY118" i="3"/>
  <c r="AZ118" i="3"/>
  <c r="AZ104" i="3"/>
  <c r="AY104" i="3"/>
  <c r="AX104" i="3"/>
  <c r="AW104" i="3"/>
  <c r="AT104" i="3"/>
  <c r="AS104" i="3"/>
  <c r="AQ118" i="3"/>
  <c r="AP118" i="3"/>
  <c r="AO118" i="3"/>
  <c r="AL118" i="3"/>
  <c r="AK118" i="3"/>
  <c r="AQ117" i="3"/>
  <c r="AP117" i="3"/>
  <c r="AO117" i="3"/>
  <c r="AL117" i="3"/>
  <c r="AK117" i="3"/>
  <c r="AQ116" i="3"/>
  <c r="AP116" i="3"/>
  <c r="AO116" i="3"/>
  <c r="AL116" i="3"/>
  <c r="AK116" i="3"/>
  <c r="AQ115" i="3"/>
  <c r="AP115" i="3"/>
  <c r="AO115" i="3"/>
  <c r="AL115" i="3"/>
  <c r="AK115" i="3"/>
  <c r="AQ114" i="3"/>
  <c r="AP114" i="3"/>
  <c r="AO114" i="3"/>
  <c r="AL114" i="3"/>
  <c r="AK114" i="3"/>
  <c r="AQ113" i="3"/>
  <c r="AP113" i="3"/>
  <c r="AO113" i="3"/>
  <c r="AL113" i="3"/>
  <c r="AK113" i="3"/>
  <c r="AQ112" i="3"/>
  <c r="AP112" i="3"/>
  <c r="AO112" i="3"/>
  <c r="AL112" i="3"/>
  <c r="AK112" i="3"/>
  <c r="AQ111" i="3"/>
  <c r="AP111" i="3"/>
  <c r="AO111" i="3"/>
  <c r="AL111" i="3"/>
  <c r="AK111" i="3"/>
  <c r="AQ110" i="3"/>
  <c r="AP110" i="3"/>
  <c r="AO110" i="3"/>
  <c r="AL110" i="3"/>
  <c r="AK110" i="3"/>
  <c r="AQ109" i="3"/>
  <c r="AP109" i="3"/>
  <c r="AO109" i="3"/>
  <c r="AL109" i="3"/>
  <c r="AK109" i="3"/>
  <c r="AQ108" i="3"/>
  <c r="AP108" i="3"/>
  <c r="AO108" i="3"/>
  <c r="AL108" i="3"/>
  <c r="AK108" i="3"/>
  <c r="AQ107" i="3"/>
  <c r="AP107" i="3"/>
  <c r="AO107" i="3"/>
  <c r="AL107" i="3"/>
  <c r="AK107" i="3"/>
  <c r="AQ106" i="3"/>
  <c r="AP106" i="3"/>
  <c r="AO106" i="3"/>
  <c r="AL106" i="3"/>
  <c r="AK106" i="3"/>
  <c r="AQ105" i="3"/>
  <c r="AP105" i="3"/>
  <c r="AO105" i="3"/>
  <c r="AL105" i="3"/>
  <c r="AK105" i="3"/>
  <c r="AQ104" i="3"/>
  <c r="AP104" i="3"/>
  <c r="AO104" i="3"/>
  <c r="AL104" i="3"/>
  <c r="AK104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Z93" i="3"/>
  <c r="Y93" i="3"/>
  <c r="V93" i="3"/>
  <c r="U93" i="3"/>
  <c r="Z92" i="3"/>
  <c r="Y92" i="3"/>
  <c r="W92" i="3"/>
  <c r="V92" i="3"/>
  <c r="U92" i="3"/>
  <c r="Z91" i="3"/>
  <c r="Y91" i="3"/>
  <c r="W91" i="3"/>
  <c r="V91" i="3"/>
  <c r="U91" i="3"/>
  <c r="Z90" i="3"/>
  <c r="Y90" i="3"/>
  <c r="W90" i="3"/>
  <c r="V90" i="3"/>
  <c r="U90" i="3"/>
  <c r="Z89" i="3"/>
  <c r="Y89" i="3"/>
  <c r="W89" i="3"/>
  <c r="V89" i="3"/>
  <c r="U89" i="3"/>
  <c r="Z88" i="3"/>
  <c r="Y88" i="3"/>
  <c r="W88" i="3"/>
  <c r="V88" i="3"/>
  <c r="U88" i="3"/>
  <c r="Z87" i="3"/>
  <c r="Y87" i="3"/>
  <c r="W87" i="3"/>
  <c r="V87" i="3"/>
  <c r="U87" i="3"/>
  <c r="Z86" i="3"/>
  <c r="Y86" i="3"/>
  <c r="W86" i="3"/>
  <c r="V86" i="3"/>
  <c r="U86" i="3"/>
  <c r="Z85" i="3"/>
  <c r="Y85" i="3"/>
  <c r="W85" i="3"/>
  <c r="V85" i="3"/>
  <c r="U85" i="3"/>
  <c r="Z84" i="3"/>
  <c r="Y84" i="3"/>
  <c r="W84" i="3"/>
  <c r="V84" i="3"/>
  <c r="U84" i="3"/>
  <c r="Z83" i="3"/>
  <c r="Y83" i="3"/>
  <c r="W83" i="3"/>
  <c r="V83" i="3"/>
  <c r="U83" i="3"/>
  <c r="Z82" i="3"/>
  <c r="Y82" i="3"/>
  <c r="W82" i="3"/>
  <c r="V82" i="3"/>
  <c r="U82" i="3"/>
  <c r="Z81" i="3"/>
  <c r="Y81" i="3"/>
  <c r="W81" i="3"/>
  <c r="V81" i="3"/>
  <c r="U81" i="3"/>
  <c r="Z80" i="3"/>
  <c r="Y80" i="3"/>
  <c r="W80" i="3"/>
  <c r="V80" i="3"/>
  <c r="U80" i="3"/>
  <c r="Z79" i="3"/>
  <c r="Y79" i="3"/>
  <c r="W79" i="3"/>
  <c r="V79" i="3"/>
  <c r="U79" i="3"/>
  <c r="Z78" i="3"/>
  <c r="Y78" i="3"/>
  <c r="W78" i="3"/>
  <c r="V78" i="3"/>
  <c r="U78" i="3"/>
  <c r="Z77" i="3"/>
  <c r="Y77" i="3"/>
  <c r="W77" i="3"/>
  <c r="V77" i="3"/>
  <c r="U77" i="3"/>
  <c r="Z76" i="3"/>
  <c r="Y76" i="3"/>
  <c r="W76" i="3"/>
  <c r="V76" i="3"/>
  <c r="U76" i="3"/>
  <c r="Z75" i="3"/>
  <c r="Y75" i="3"/>
  <c r="W75" i="3"/>
  <c r="V75" i="3"/>
  <c r="U75" i="3"/>
  <c r="Z74" i="3"/>
  <c r="Y74" i="3"/>
  <c r="W74" i="3"/>
  <c r="V74" i="3"/>
  <c r="U74" i="3"/>
  <c r="Z73" i="3"/>
  <c r="Y73" i="3"/>
  <c r="W73" i="3"/>
  <c r="V73" i="3"/>
  <c r="U73" i="3"/>
  <c r="Z72" i="3"/>
  <c r="Y72" i="3"/>
  <c r="W72" i="3"/>
  <c r="V72" i="3"/>
  <c r="U72" i="3"/>
  <c r="Z71" i="3"/>
  <c r="Y71" i="3"/>
  <c r="W71" i="3"/>
  <c r="V71" i="3"/>
  <c r="U71" i="3"/>
  <c r="Z70" i="3"/>
  <c r="Y70" i="3"/>
  <c r="W70" i="3"/>
  <c r="V70" i="3"/>
  <c r="U70" i="3"/>
  <c r="Z69" i="3"/>
  <c r="Y69" i="3"/>
  <c r="W69" i="3"/>
  <c r="V69" i="3"/>
  <c r="U69" i="3"/>
  <c r="Z68" i="3"/>
  <c r="Y68" i="3"/>
  <c r="W68" i="3"/>
  <c r="V68" i="3"/>
  <c r="U68" i="3"/>
  <c r="Z67" i="3"/>
  <c r="Y67" i="3"/>
  <c r="W67" i="3"/>
  <c r="V67" i="3"/>
  <c r="U67" i="3"/>
  <c r="Z66" i="3"/>
  <c r="Y66" i="3"/>
  <c r="W66" i="3"/>
  <c r="V66" i="3"/>
  <c r="U66" i="3"/>
  <c r="Z65" i="3"/>
  <c r="Y65" i="3"/>
  <c r="W65" i="3"/>
  <c r="V65" i="3"/>
  <c r="U65" i="3"/>
  <c r="Z64" i="3"/>
  <c r="Y64" i="3"/>
  <c r="W64" i="3"/>
  <c r="V64" i="3"/>
  <c r="U64" i="3"/>
  <c r="Z63" i="3"/>
  <c r="Y63" i="3"/>
  <c r="W63" i="3"/>
  <c r="V63" i="3"/>
  <c r="U63" i="3"/>
  <c r="Z62" i="3"/>
  <c r="Y62" i="3"/>
  <c r="W62" i="3"/>
  <c r="V62" i="3"/>
  <c r="U62" i="3"/>
  <c r="Z61" i="3"/>
  <c r="Y61" i="3"/>
  <c r="W61" i="3"/>
  <c r="V61" i="3"/>
  <c r="U61" i="3"/>
  <c r="Z60" i="3"/>
  <c r="Y60" i="3"/>
  <c r="W60" i="3"/>
  <c r="V60" i="3"/>
  <c r="U60" i="3"/>
  <c r="Z59" i="3"/>
  <c r="Y59" i="3"/>
  <c r="W59" i="3"/>
  <c r="V59" i="3"/>
  <c r="U59" i="3"/>
  <c r="Z58" i="3"/>
  <c r="Y58" i="3"/>
  <c r="W58" i="3"/>
  <c r="V58" i="3"/>
  <c r="U58" i="3"/>
  <c r="Z57" i="3"/>
  <c r="Y57" i="3"/>
  <c r="W57" i="3"/>
  <c r="V57" i="3"/>
  <c r="U57" i="3"/>
  <c r="Z56" i="3"/>
  <c r="Y56" i="3"/>
  <c r="W56" i="3"/>
  <c r="V56" i="3"/>
  <c r="U56" i="3"/>
  <c r="K55" i="3"/>
  <c r="K54" i="3"/>
  <c r="K53" i="3"/>
  <c r="Z52" i="3"/>
  <c r="Y52" i="3"/>
  <c r="W52" i="3"/>
  <c r="V52" i="3"/>
  <c r="U52" i="3"/>
  <c r="Z51" i="3"/>
  <c r="Y51" i="3"/>
  <c r="W51" i="3"/>
  <c r="V51" i="3"/>
  <c r="U51" i="3"/>
  <c r="Z50" i="3"/>
  <c r="Y50" i="3"/>
  <c r="W50" i="3"/>
  <c r="V50" i="3"/>
  <c r="U50" i="3"/>
  <c r="Z49" i="3"/>
  <c r="Y49" i="3"/>
  <c r="W49" i="3"/>
  <c r="V49" i="3"/>
  <c r="U49" i="3"/>
  <c r="Z48" i="3"/>
  <c r="Y48" i="3"/>
  <c r="W48" i="3"/>
  <c r="V48" i="3"/>
  <c r="U48" i="3"/>
  <c r="Z47" i="3"/>
  <c r="Y47" i="3"/>
  <c r="W47" i="3"/>
  <c r="V47" i="3"/>
  <c r="U47" i="3"/>
  <c r="Z46" i="3"/>
  <c r="Y46" i="3"/>
  <c r="W46" i="3"/>
  <c r="V46" i="3"/>
  <c r="U46" i="3"/>
  <c r="Z45" i="3"/>
  <c r="Y45" i="3"/>
  <c r="W45" i="3"/>
  <c r="V45" i="3"/>
  <c r="U45" i="3"/>
  <c r="Z44" i="3"/>
  <c r="Y44" i="3"/>
  <c r="W44" i="3"/>
  <c r="V44" i="3"/>
  <c r="U44" i="3"/>
  <c r="Z43" i="3"/>
  <c r="Y43" i="3"/>
  <c r="W43" i="3"/>
  <c r="V43" i="3"/>
  <c r="U43" i="3"/>
  <c r="Z42" i="3"/>
  <c r="Y42" i="3"/>
  <c r="W42" i="3"/>
  <c r="V42" i="3"/>
  <c r="U42" i="3"/>
  <c r="Z41" i="3"/>
  <c r="Y41" i="3"/>
  <c r="W41" i="3"/>
  <c r="V41" i="3"/>
  <c r="U41" i="3"/>
  <c r="V6" i="3"/>
  <c r="W6" i="3"/>
  <c r="Y6" i="3"/>
  <c r="Z6" i="3"/>
  <c r="V7" i="3"/>
  <c r="W7" i="3"/>
  <c r="Y7" i="3"/>
  <c r="Z7" i="3"/>
  <c r="V8" i="3"/>
  <c r="W8" i="3"/>
  <c r="Y8" i="3"/>
  <c r="Z8" i="3"/>
  <c r="V9" i="3"/>
  <c r="W9" i="3"/>
  <c r="Y9" i="3"/>
  <c r="Z9" i="3"/>
  <c r="V10" i="3"/>
  <c r="W10" i="3"/>
  <c r="Y10" i="3"/>
  <c r="Z10" i="3"/>
  <c r="V11" i="3"/>
  <c r="W11" i="3"/>
  <c r="Y11" i="3"/>
  <c r="Z11" i="3"/>
  <c r="V12" i="3"/>
  <c r="W12" i="3"/>
  <c r="Y12" i="3"/>
  <c r="Z12" i="3"/>
  <c r="V13" i="3"/>
  <c r="W13" i="3"/>
  <c r="Y13" i="3"/>
  <c r="Z13" i="3"/>
  <c r="V14" i="3"/>
  <c r="W14" i="3"/>
  <c r="Y14" i="3"/>
  <c r="Z14" i="3"/>
  <c r="V15" i="3"/>
  <c r="W15" i="3"/>
  <c r="Y15" i="3"/>
  <c r="Z15" i="3"/>
  <c r="V16" i="3"/>
  <c r="W16" i="3"/>
  <c r="Y16" i="3"/>
  <c r="Z16" i="3"/>
  <c r="V17" i="3"/>
  <c r="W17" i="3"/>
  <c r="Y17" i="3"/>
  <c r="Z17" i="3"/>
  <c r="V18" i="3"/>
  <c r="W18" i="3"/>
  <c r="Y18" i="3"/>
  <c r="Z18" i="3"/>
  <c r="V19" i="3"/>
  <c r="W19" i="3"/>
  <c r="Y19" i="3"/>
  <c r="Z19" i="3"/>
  <c r="V20" i="3"/>
  <c r="W20" i="3"/>
  <c r="Y20" i="3"/>
  <c r="Z20" i="3"/>
  <c r="V21" i="3"/>
  <c r="W21" i="3"/>
  <c r="Y21" i="3"/>
  <c r="Z21" i="3"/>
  <c r="V22" i="3"/>
  <c r="W22" i="3"/>
  <c r="Y22" i="3"/>
  <c r="Z22" i="3"/>
  <c r="V23" i="3"/>
  <c r="W23" i="3"/>
  <c r="Y23" i="3"/>
  <c r="Z23" i="3"/>
  <c r="V24" i="3"/>
  <c r="W24" i="3"/>
  <c r="Y24" i="3"/>
  <c r="Z24" i="3"/>
  <c r="V25" i="3"/>
  <c r="W25" i="3"/>
  <c r="Y25" i="3"/>
  <c r="Z25" i="3"/>
  <c r="V26" i="3"/>
  <c r="W26" i="3"/>
  <c r="Y26" i="3"/>
  <c r="Z26" i="3"/>
  <c r="V27" i="3"/>
  <c r="W27" i="3"/>
  <c r="Y27" i="3"/>
  <c r="Z27" i="3"/>
  <c r="V28" i="3"/>
  <c r="W28" i="3"/>
  <c r="Y28" i="3"/>
  <c r="Z28" i="3"/>
  <c r="V29" i="3"/>
  <c r="W29" i="3"/>
  <c r="Y29" i="3"/>
  <c r="Z29" i="3"/>
  <c r="V30" i="3"/>
  <c r="W30" i="3"/>
  <c r="Y30" i="3"/>
  <c r="Z30" i="3"/>
  <c r="V31" i="3"/>
  <c r="W31" i="3"/>
  <c r="Y31" i="3"/>
  <c r="Z31" i="3"/>
  <c r="V32" i="3"/>
  <c r="W32" i="3"/>
  <c r="Y32" i="3"/>
  <c r="Z32" i="3"/>
  <c r="V33" i="3"/>
  <c r="W33" i="3"/>
  <c r="Z33" i="3"/>
  <c r="V34" i="3"/>
  <c r="W34" i="3"/>
  <c r="Y34" i="3"/>
  <c r="Z34" i="3"/>
  <c r="V35" i="3"/>
  <c r="W35" i="3"/>
  <c r="Y35" i="3"/>
  <c r="Z35" i="3"/>
  <c r="V36" i="3"/>
  <c r="W36" i="3"/>
  <c r="Y36" i="3"/>
  <c r="Z36" i="3"/>
  <c r="V37" i="3"/>
  <c r="W37" i="3"/>
  <c r="Y37" i="3"/>
  <c r="Z37" i="3"/>
  <c r="V38" i="3"/>
  <c r="W38" i="3"/>
  <c r="Y38" i="3"/>
  <c r="Z38" i="3"/>
  <c r="V39" i="3"/>
  <c r="W39" i="3"/>
  <c r="Y39" i="3"/>
  <c r="Z39" i="3"/>
  <c r="V40" i="3"/>
  <c r="W40" i="3"/>
  <c r="Y40" i="3"/>
  <c r="Z40" i="3"/>
  <c r="Z5" i="3"/>
  <c r="Y5" i="3"/>
  <c r="W5" i="3"/>
  <c r="V5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R93" i="3"/>
  <c r="Q93" i="3"/>
  <c r="O93" i="3"/>
  <c r="M93" i="3"/>
  <c r="R92" i="3"/>
  <c r="Q92" i="3"/>
  <c r="P92" i="3"/>
  <c r="O92" i="3"/>
  <c r="M92" i="3"/>
  <c r="R91" i="3"/>
  <c r="Q91" i="3"/>
  <c r="P91" i="3"/>
  <c r="O91" i="3"/>
  <c r="M91" i="3"/>
  <c r="R90" i="3"/>
  <c r="Q90" i="3"/>
  <c r="P90" i="3"/>
  <c r="O90" i="3"/>
  <c r="M90" i="3"/>
  <c r="R89" i="3"/>
  <c r="Q89" i="3"/>
  <c r="P89" i="3"/>
  <c r="O89" i="3"/>
  <c r="M89" i="3"/>
  <c r="R88" i="3"/>
  <c r="Q88" i="3"/>
  <c r="P88" i="3"/>
  <c r="O88" i="3"/>
  <c r="M88" i="3"/>
  <c r="R87" i="3"/>
  <c r="Q87" i="3"/>
  <c r="P87" i="3"/>
  <c r="O87" i="3"/>
  <c r="M87" i="3"/>
  <c r="R86" i="3"/>
  <c r="Q86" i="3"/>
  <c r="P86" i="3"/>
  <c r="O86" i="3"/>
  <c r="M86" i="3"/>
  <c r="R85" i="3"/>
  <c r="Q85" i="3"/>
  <c r="P85" i="3"/>
  <c r="O85" i="3"/>
  <c r="M85" i="3"/>
  <c r="R84" i="3"/>
  <c r="Q84" i="3"/>
  <c r="P84" i="3"/>
  <c r="O84" i="3"/>
  <c r="M84" i="3"/>
  <c r="R83" i="3"/>
  <c r="Q83" i="3"/>
  <c r="P83" i="3"/>
  <c r="O83" i="3"/>
  <c r="M83" i="3"/>
  <c r="R82" i="3"/>
  <c r="Q82" i="3"/>
  <c r="P82" i="3"/>
  <c r="O82" i="3"/>
  <c r="M82" i="3"/>
  <c r="R81" i="3"/>
  <c r="Q81" i="3"/>
  <c r="P81" i="3"/>
  <c r="O81" i="3"/>
  <c r="M81" i="3"/>
  <c r="R80" i="3"/>
  <c r="Q80" i="3"/>
  <c r="P80" i="3"/>
  <c r="O80" i="3"/>
  <c r="M80" i="3"/>
  <c r="R79" i="3"/>
  <c r="Q79" i="3"/>
  <c r="P79" i="3"/>
  <c r="O79" i="3"/>
  <c r="M79" i="3"/>
  <c r="R78" i="3"/>
  <c r="Q78" i="3"/>
  <c r="P78" i="3"/>
  <c r="O78" i="3"/>
  <c r="M78" i="3"/>
  <c r="R77" i="3"/>
  <c r="Q77" i="3"/>
  <c r="P77" i="3"/>
  <c r="O77" i="3"/>
  <c r="M77" i="3"/>
  <c r="R76" i="3"/>
  <c r="Q76" i="3"/>
  <c r="P76" i="3"/>
  <c r="O76" i="3"/>
  <c r="M76" i="3"/>
  <c r="R75" i="3"/>
  <c r="Q75" i="3"/>
  <c r="P75" i="3"/>
  <c r="O75" i="3"/>
  <c r="M75" i="3"/>
  <c r="R74" i="3"/>
  <c r="P74" i="3"/>
  <c r="O74" i="3"/>
  <c r="M74" i="3"/>
  <c r="R73" i="3"/>
  <c r="P73" i="3"/>
  <c r="O73" i="3"/>
  <c r="M73" i="3"/>
  <c r="R72" i="3"/>
  <c r="P72" i="3"/>
  <c r="O72" i="3"/>
  <c r="M72" i="3"/>
  <c r="R71" i="3"/>
  <c r="P71" i="3"/>
  <c r="O71" i="3"/>
  <c r="M71" i="3"/>
  <c r="R70" i="3"/>
  <c r="P70" i="3"/>
  <c r="O70" i="3"/>
  <c r="M70" i="3"/>
  <c r="R69" i="3"/>
  <c r="P69" i="3"/>
  <c r="O69" i="3"/>
  <c r="M69" i="3"/>
  <c r="R68" i="3"/>
  <c r="P68" i="3"/>
  <c r="O68" i="3"/>
  <c r="M68" i="3"/>
  <c r="R67" i="3"/>
  <c r="P67" i="3"/>
  <c r="O67" i="3"/>
  <c r="M67" i="3"/>
  <c r="R66" i="3"/>
  <c r="P66" i="3"/>
  <c r="O66" i="3"/>
  <c r="M66" i="3"/>
  <c r="R65" i="3"/>
  <c r="P65" i="3"/>
  <c r="O65" i="3"/>
  <c r="M65" i="3"/>
  <c r="R64" i="3"/>
  <c r="P64" i="3"/>
  <c r="O64" i="3"/>
  <c r="M64" i="3"/>
  <c r="R63" i="3"/>
  <c r="P63" i="3"/>
  <c r="O63" i="3"/>
  <c r="M63" i="3"/>
  <c r="R62" i="3"/>
  <c r="P62" i="3"/>
  <c r="O62" i="3"/>
  <c r="M62" i="3"/>
  <c r="R61" i="3"/>
  <c r="P61" i="3"/>
  <c r="O61" i="3"/>
  <c r="M61" i="3"/>
  <c r="R60" i="3"/>
  <c r="P60" i="3"/>
  <c r="O60" i="3"/>
  <c r="M60" i="3"/>
  <c r="R59" i="3"/>
  <c r="P59" i="3"/>
  <c r="O59" i="3"/>
  <c r="M59" i="3"/>
  <c r="R58" i="3"/>
  <c r="P58" i="3"/>
  <c r="O58" i="3"/>
  <c r="M58" i="3"/>
  <c r="R57" i="3"/>
  <c r="P57" i="3"/>
  <c r="O57" i="3"/>
  <c r="M57" i="3"/>
  <c r="R56" i="3"/>
  <c r="P56" i="3"/>
  <c r="O56" i="3"/>
  <c r="M56" i="3"/>
  <c r="R52" i="3"/>
  <c r="P52" i="3"/>
  <c r="O52" i="3"/>
  <c r="M52" i="3"/>
  <c r="R51" i="3"/>
  <c r="P51" i="3"/>
  <c r="O51" i="3"/>
  <c r="M51" i="3"/>
  <c r="R50" i="3"/>
  <c r="P50" i="3"/>
  <c r="O50" i="3"/>
  <c r="M50" i="3"/>
  <c r="R49" i="3"/>
  <c r="P49" i="3"/>
  <c r="O49" i="3"/>
  <c r="M49" i="3"/>
  <c r="R48" i="3"/>
  <c r="P48" i="3"/>
  <c r="O48" i="3"/>
  <c r="M48" i="3"/>
  <c r="R47" i="3"/>
  <c r="P47" i="3"/>
  <c r="O47" i="3"/>
  <c r="M47" i="3"/>
  <c r="R46" i="3"/>
  <c r="P46" i="3"/>
  <c r="O46" i="3"/>
  <c r="M46" i="3"/>
  <c r="R45" i="3"/>
  <c r="P45" i="3"/>
  <c r="O45" i="3"/>
  <c r="M45" i="3"/>
  <c r="R44" i="3"/>
  <c r="P44" i="3"/>
  <c r="O44" i="3"/>
  <c r="M44" i="3"/>
  <c r="R43" i="3"/>
  <c r="P43" i="3"/>
  <c r="O43" i="3"/>
  <c r="M43" i="3"/>
  <c r="R42" i="3"/>
  <c r="P42" i="3"/>
  <c r="O42" i="3"/>
  <c r="M42" i="3"/>
  <c r="R41" i="3"/>
  <c r="P41" i="3"/>
  <c r="O41" i="3"/>
  <c r="M41" i="3"/>
  <c r="R40" i="3"/>
  <c r="P40" i="3"/>
  <c r="O40" i="3"/>
  <c r="M40" i="3"/>
  <c r="R39" i="3"/>
  <c r="P39" i="3"/>
  <c r="O39" i="3"/>
  <c r="M39" i="3"/>
  <c r="R38" i="3"/>
  <c r="P38" i="3"/>
  <c r="O38" i="3"/>
  <c r="M38" i="3"/>
  <c r="R37" i="3"/>
  <c r="P37" i="3"/>
  <c r="O37" i="3"/>
  <c r="M37" i="3"/>
  <c r="R36" i="3"/>
  <c r="P36" i="3"/>
  <c r="O36" i="3"/>
  <c r="M36" i="3"/>
  <c r="R35" i="3"/>
  <c r="P35" i="3"/>
  <c r="O35" i="3"/>
  <c r="M35" i="3"/>
  <c r="R34" i="3"/>
  <c r="P34" i="3"/>
  <c r="O34" i="3"/>
  <c r="M34" i="3"/>
  <c r="R33" i="3"/>
  <c r="P33" i="3"/>
  <c r="O33" i="3"/>
  <c r="M33" i="3"/>
  <c r="R32" i="3"/>
  <c r="P32" i="3"/>
  <c r="O32" i="3"/>
  <c r="M32" i="3"/>
  <c r="R31" i="3"/>
  <c r="P31" i="3"/>
  <c r="O31" i="3"/>
  <c r="M31" i="3"/>
  <c r="R30" i="3"/>
  <c r="P30" i="3"/>
  <c r="O30" i="3"/>
  <c r="M30" i="3"/>
  <c r="R29" i="3"/>
  <c r="P29" i="3"/>
  <c r="O29" i="3"/>
  <c r="M29" i="3"/>
  <c r="R28" i="3"/>
  <c r="P28" i="3"/>
  <c r="O28" i="3"/>
  <c r="M28" i="3"/>
  <c r="R27" i="3"/>
  <c r="P27" i="3"/>
  <c r="O27" i="3"/>
  <c r="M27" i="3"/>
  <c r="R26" i="3"/>
  <c r="P26" i="3"/>
  <c r="O26" i="3"/>
  <c r="M26" i="3"/>
  <c r="R25" i="3"/>
  <c r="P25" i="3"/>
  <c r="O25" i="3"/>
  <c r="M25" i="3"/>
  <c r="R24" i="3"/>
  <c r="P24" i="3"/>
  <c r="O24" i="3"/>
  <c r="M24" i="3"/>
  <c r="R23" i="3"/>
  <c r="P23" i="3"/>
  <c r="O23" i="3"/>
  <c r="M23" i="3"/>
  <c r="R22" i="3"/>
  <c r="P22" i="3"/>
  <c r="O22" i="3"/>
  <c r="M22" i="3"/>
  <c r="R21" i="3"/>
  <c r="P21" i="3"/>
  <c r="O21" i="3"/>
  <c r="M21" i="3"/>
  <c r="R20" i="3"/>
  <c r="P20" i="3"/>
  <c r="O20" i="3"/>
  <c r="M20" i="3"/>
  <c r="R19" i="3"/>
  <c r="P19" i="3"/>
  <c r="O19" i="3"/>
  <c r="M19" i="3"/>
  <c r="R18" i="3"/>
  <c r="P18" i="3"/>
  <c r="O18" i="3"/>
  <c r="M18" i="3"/>
  <c r="R17" i="3"/>
  <c r="P17" i="3"/>
  <c r="O17" i="3"/>
  <c r="M17" i="3"/>
  <c r="R16" i="3"/>
  <c r="P16" i="3"/>
  <c r="O16" i="3"/>
  <c r="M16" i="3"/>
  <c r="R15" i="3"/>
  <c r="P15" i="3"/>
  <c r="O15" i="3"/>
  <c r="M15" i="3"/>
  <c r="R14" i="3"/>
  <c r="P14" i="3"/>
  <c r="O14" i="3"/>
  <c r="M14" i="3"/>
  <c r="R13" i="3"/>
  <c r="P13" i="3"/>
  <c r="O13" i="3"/>
  <c r="M13" i="3"/>
  <c r="R12" i="3"/>
  <c r="P12" i="3"/>
  <c r="O12" i="3"/>
  <c r="M12" i="3"/>
  <c r="R11" i="3"/>
  <c r="P11" i="3"/>
  <c r="O11" i="3"/>
  <c r="M11" i="3"/>
  <c r="R10" i="3"/>
  <c r="P10" i="3"/>
  <c r="O10" i="3"/>
  <c r="M10" i="3"/>
  <c r="R9" i="3"/>
  <c r="P9" i="3"/>
  <c r="O9" i="3"/>
  <c r="M9" i="3"/>
  <c r="R8" i="3"/>
  <c r="P8" i="3"/>
  <c r="O8" i="3"/>
  <c r="M8" i="3"/>
  <c r="R7" i="3"/>
  <c r="P7" i="3"/>
  <c r="O7" i="3"/>
  <c r="M7" i="3"/>
  <c r="R6" i="3"/>
  <c r="P6" i="3"/>
  <c r="O6" i="3"/>
  <c r="M6" i="3"/>
  <c r="R5" i="3"/>
  <c r="P5" i="3"/>
  <c r="O5" i="3"/>
  <c r="M5" i="3"/>
</calcChain>
</file>

<file path=xl/comments1.xml><?xml version="1.0" encoding="utf-8"?>
<comments xmlns="http://schemas.openxmlformats.org/spreadsheetml/2006/main">
  <authors>
    <author>Arroyo Abad, Leticia</author>
  </authors>
  <commentList>
    <comment ref="W4" authorId="0">
      <text>
        <r>
          <rPr>
            <b/>
            <sz val="9"/>
            <color indexed="81"/>
            <rFont val="Calibri"/>
            <family val="2"/>
          </rPr>
          <t>Arroyo Abad, Leticia:</t>
        </r>
        <r>
          <rPr>
            <sz val="9"/>
            <color indexed="81"/>
            <rFont val="Calibri"/>
            <family val="2"/>
          </rPr>
          <t xml:space="preserve">
Inlcudes capital and current expenditures</t>
        </r>
      </text>
    </comment>
  </commentList>
</comments>
</file>

<file path=xl/sharedStrings.xml><?xml version="1.0" encoding="utf-8"?>
<sst xmlns="http://schemas.openxmlformats.org/spreadsheetml/2006/main" count="119" uniqueCount="68">
  <si>
    <r>
      <t>Revenue</t>
    </r>
    <r>
      <rPr>
        <sz val="12"/>
        <color rgb="FF000000"/>
        <rFont val="Cambria"/>
      </rPr>
      <t>: Total and composition: 1900-1989: Portocarrero et al. (1992), 1990-2013: Banco Central de Peru (2014).</t>
    </r>
  </si>
  <si>
    <r>
      <t>Nominal GDP</t>
    </r>
    <r>
      <rPr>
        <sz val="12"/>
        <color rgb="FF000000"/>
        <rFont val="Cambria"/>
      </rPr>
      <t>: 1900-1949: Seminario and Beltrán (1998), 1950-2013: Banco Central de Peru (2014).</t>
    </r>
  </si>
  <si>
    <t>Last update:</t>
  </si>
  <si>
    <t xml:space="preserve">Date creation: </t>
  </si>
  <si>
    <t>Author:</t>
  </si>
  <si>
    <t>Leticia Arroyo Abad</t>
  </si>
  <si>
    <t>Sources</t>
  </si>
  <si>
    <t>Note:</t>
  </si>
  <si>
    <t>The data from 1900 through 1989 correspond to the Central Government</t>
  </si>
  <si>
    <t>From 1990 to 2013, we present revenue data from the central government but we also have the total revenue for the non-financial consolidated government.</t>
  </si>
  <si>
    <t>Revenue</t>
  </si>
  <si>
    <t>in nuevos soles</t>
  </si>
  <si>
    <t>Share total central government revenue</t>
  </si>
  <si>
    <t>Share total nonfinancial general government revenue</t>
  </si>
  <si>
    <t>Share of GDP</t>
  </si>
  <si>
    <t>Income &amp; wealth</t>
  </si>
  <si>
    <t>Consumption</t>
  </si>
  <si>
    <t>Trade</t>
  </si>
  <si>
    <t>Resources</t>
  </si>
  <si>
    <t>Central govt total</t>
  </si>
  <si>
    <t>General govt total</t>
  </si>
  <si>
    <t>Total</t>
  </si>
  <si>
    <t>Total (central)</t>
  </si>
  <si>
    <t>Total (general)</t>
  </si>
  <si>
    <t>Corresponds to the central government, column G shows total expenditure for the non-financial consolidated government.</t>
  </si>
  <si>
    <t>1971-72</t>
  </si>
  <si>
    <t>1973-74</t>
  </si>
  <si>
    <t>1975-76</t>
  </si>
  <si>
    <t>Nominal GDP</t>
  </si>
  <si>
    <t>share of total (central govt) expenditure</t>
  </si>
  <si>
    <t>Education</t>
  </si>
  <si>
    <t>Health</t>
  </si>
  <si>
    <t>Public works</t>
  </si>
  <si>
    <t>Military</t>
  </si>
  <si>
    <t>Debt</t>
  </si>
  <si>
    <t>Social</t>
  </si>
  <si>
    <t>Pensions</t>
  </si>
  <si>
    <t xml:space="preserve"> Education </t>
  </si>
  <si>
    <t xml:space="preserve"> Health </t>
  </si>
  <si>
    <t xml:space="preserve"> Public works </t>
  </si>
  <si>
    <t xml:space="preserve"> Military </t>
  </si>
  <si>
    <t xml:space="preserve"> Debt </t>
  </si>
  <si>
    <t xml:space="preserve"> Social </t>
  </si>
  <si>
    <t>From 1900-1988, the original source has a category denoted as "social expenditure", in the spreadsheet "expenditure" is listed as "social"</t>
  </si>
  <si>
    <t>Total cental govt</t>
  </si>
  <si>
    <t>GDP</t>
  </si>
  <si>
    <t>Central Government Expenditure, Peru 1900-2013</t>
  </si>
  <si>
    <t>Total central</t>
  </si>
  <si>
    <t xml:space="preserve">share of GDP </t>
  </si>
  <si>
    <t xml:space="preserve">Corresponds to the central government, Column </t>
  </si>
  <si>
    <t>General Government Expenditure, Peru 1999-2013</t>
  </si>
  <si>
    <t>in millions of nuevos soles</t>
  </si>
  <si>
    <t>Total general govt</t>
  </si>
  <si>
    <t>[starts in 1999]</t>
  </si>
  <si>
    <t>For expenditure, from 1999 to 2013, the data by type correspond to the non-financial consolidated government. We offer the total central government expenditure as well.</t>
  </si>
  <si>
    <t>From 1999-2013, "Social" includes: health, education, pensions, labor, housing, and other social assistance.</t>
  </si>
  <si>
    <t>The General Government is defined as the consolidates central government plus the local governments, excluding the SOEs.</t>
  </si>
  <si>
    <t>according to the Banco Central de Peru (2014), "Guía Metodológica, Sector Público", URL: http://www.bcrp.gob.pe/docs/Publicaciones/Guia-Metodologica/Guia-Metodologica-14.pdf, Date accessed: 11/08/2014.</t>
  </si>
  <si>
    <t>Other</t>
  </si>
  <si>
    <t xml:space="preserve">Verdera, Francisco. (1996). "Seguridad y Pobreza en el Peru, una aproximacion" IEP Documento de Trabajo Nro 84. </t>
  </si>
  <si>
    <t xml:space="preserve">Du Bois, Fritz. (2004). " Programas sociales, salud, y educación en el Perú: un balance de las políticas sociales. Instituto Peruano de Economía Social de Mercado. </t>
  </si>
  <si>
    <r>
      <t>Expenditure</t>
    </r>
    <r>
      <rPr>
        <sz val="12"/>
        <color rgb="FF000000"/>
        <rFont val="Cambria"/>
      </rPr>
      <t>: Total: 1900-1989: Portocarrero et al. (1992), 1990-2013: Banco Central de Peru (2014).  Composition: 1900-1989: Portocarrero et al. (1992), 1970-2013: Debt payments: Banco Central de Peru (2014), 1998-2013: Education and Health: Ministerio de Economía y Finanzas (2014b), Defense and Pensions: Ministerio de Economía y Finanzas (2014a). Total expenditure 1970-1989: Banco Central de Peru (2014), 1988-1997:Lavado (2007)</t>
    </r>
  </si>
  <si>
    <t>Lavado, Pablo. (2007). "Desigualdad en los programas sociales en el Perú. Lima: Banco Mundial.</t>
  </si>
  <si>
    <t>Shares of GDP</t>
  </si>
  <si>
    <t>Central Government thru 1997, then general gov't 1997-2013</t>
  </si>
  <si>
    <t>Ed + health</t>
  </si>
  <si>
    <t>Did not use the "social" series.  Their contents don't seem to correspond to the usual definitions of social expenditures.</t>
  </si>
  <si>
    <t>Ed+ hlt+pensions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</si>
</sst>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"/>
    <numFmt numFmtId="168" formatCode="0.000"/>
    <numFmt numFmtId="169" formatCode="#,##0.0"/>
    <numFmt numFmtId="170" formatCode="_-* #,##0.0_-;\-* #,##0.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rgb="FF000000"/>
      <name val="Cambria"/>
    </font>
    <font>
      <sz val="12"/>
      <color rgb="FF000000"/>
      <name val="Cambria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i/>
      <sz val="12"/>
      <color rgb="FF000000"/>
      <name val="Calibri"/>
      <scheme val="minor"/>
    </font>
    <font>
      <b/>
      <sz val="16"/>
      <color rgb="FFFF0000"/>
      <name val="Calibri"/>
      <scheme val="minor"/>
    </font>
    <font>
      <sz val="12"/>
      <color rgb="FF9C6500"/>
      <name val="Calibri"/>
      <family val="2"/>
      <scheme val="minor"/>
    </font>
    <font>
      <b/>
      <sz val="14"/>
      <color rgb="FFFF0000"/>
      <name val="Calibri"/>
      <scheme val="minor"/>
    </font>
    <font>
      <sz val="16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8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1" applyFont="1"/>
    <xf numFmtId="164" fontId="0" fillId="0" borderId="0" xfId="1" applyFont="1" applyAlignment="1">
      <alignment horizontal="center"/>
    </xf>
    <xf numFmtId="165" fontId="0" fillId="0" borderId="0" xfId="2" applyNumberFormat="1" applyFont="1"/>
    <xf numFmtId="0" fontId="9" fillId="0" borderId="0" xfId="0" applyFont="1"/>
    <xf numFmtId="164" fontId="8" fillId="2" borderId="0" xfId="1" applyFont="1" applyFill="1"/>
    <xf numFmtId="164" fontId="0" fillId="5" borderId="0" xfId="1" applyFont="1" applyFill="1" applyAlignment="1">
      <alignment horizontal="center"/>
    </xf>
    <xf numFmtId="164" fontId="0" fillId="2" borderId="0" xfId="1" applyFont="1" applyFill="1" applyAlignment="1">
      <alignment horizontal="center"/>
    </xf>
    <xf numFmtId="164" fontId="0" fillId="3" borderId="0" xfId="1" applyFont="1" applyFill="1" applyAlignment="1">
      <alignment horizontal="center"/>
    </xf>
    <xf numFmtId="0" fontId="8" fillId="0" borderId="0" xfId="0" applyFont="1"/>
    <xf numFmtId="164" fontId="0" fillId="4" borderId="0" xfId="1" applyFont="1" applyFill="1" applyAlignment="1">
      <alignment horizontal="center"/>
    </xf>
    <xf numFmtId="164" fontId="8" fillId="0" borderId="0" xfId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164" fontId="10" fillId="0" borderId="0" xfId="1" applyFont="1" applyAlignment="1">
      <alignment horizontal="left"/>
    </xf>
    <xf numFmtId="3" fontId="0" fillId="0" borderId="0" xfId="0" applyNumberFormat="1"/>
    <xf numFmtId="3" fontId="0" fillId="0" borderId="0" xfId="1" applyNumberFormat="1" applyFont="1"/>
    <xf numFmtId="3" fontId="0" fillId="9" borderId="0" xfId="0" applyNumberFormat="1" applyFill="1"/>
    <xf numFmtId="3" fontId="8" fillId="0" borderId="0" xfId="0" applyNumberFormat="1" applyFont="1"/>
    <xf numFmtId="2" fontId="0" fillId="0" borderId="0" xfId="2" applyNumberFormat="1" applyFont="1"/>
    <xf numFmtId="168" fontId="10" fillId="0" borderId="0" xfId="0" applyNumberFormat="1" applyFont="1"/>
    <xf numFmtId="168" fontId="0" fillId="0" borderId="0" xfId="0" applyNumberFormat="1"/>
    <xf numFmtId="168" fontId="0" fillId="2" borderId="0" xfId="1" applyNumberFormat="1" applyFont="1" applyFill="1" applyAlignment="1">
      <alignment horizontal="center"/>
    </xf>
    <xf numFmtId="169" fontId="0" fillId="0" borderId="0" xfId="0" applyNumberFormat="1"/>
    <xf numFmtId="0" fontId="12" fillId="0" borderId="0" xfId="0" applyFont="1"/>
    <xf numFmtId="3" fontId="0" fillId="0" borderId="0" xfId="1" applyNumberFormat="1" applyFont="1" applyFill="1"/>
    <xf numFmtId="165" fontId="0" fillId="0" borderId="0" xfId="2" applyNumberFormat="1" applyFont="1" applyFill="1"/>
    <xf numFmtId="3" fontId="0" fillId="0" borderId="0" xfId="0" applyNumberFormat="1" applyFill="1"/>
    <xf numFmtId="0" fontId="0" fillId="0" borderId="0" xfId="0" applyFill="1"/>
    <xf numFmtId="0" fontId="8" fillId="0" borderId="0" xfId="0" applyFont="1" applyAlignment="1">
      <alignment horizontal="left"/>
    </xf>
    <xf numFmtId="166" fontId="0" fillId="2" borderId="0" xfId="1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8" fontId="10" fillId="0" borderId="0" xfId="0" applyNumberFormat="1" applyFont="1" applyFill="1"/>
    <xf numFmtId="168" fontId="0" fillId="0" borderId="0" xfId="0" applyNumberFormat="1" applyFill="1"/>
    <xf numFmtId="168" fontId="8" fillId="0" borderId="0" xfId="0" applyNumberFormat="1" applyFont="1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69" fontId="0" fillId="0" borderId="0" xfId="0" applyNumberFormat="1" applyFill="1"/>
    <xf numFmtId="3" fontId="0" fillId="0" borderId="0" xfId="0" applyNumberFormat="1" applyFont="1" applyFill="1"/>
    <xf numFmtId="3" fontId="8" fillId="0" borderId="0" xfId="0" applyNumberFormat="1" applyFont="1" applyFill="1"/>
    <xf numFmtId="0" fontId="8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7" fontId="0" fillId="0" borderId="0" xfId="2" applyNumberFormat="1" applyFont="1" applyFill="1"/>
    <xf numFmtId="168" fontId="0" fillId="12" borderId="0" xfId="1" applyNumberFormat="1" applyFont="1" applyFill="1" applyAlignment="1">
      <alignment horizontal="center"/>
    </xf>
    <xf numFmtId="166" fontId="0" fillId="12" borderId="0" xfId="1" applyNumberFormat="1" applyFont="1" applyFill="1" applyAlignment="1">
      <alignment horizontal="center"/>
    </xf>
    <xf numFmtId="166" fontId="9" fillId="12" borderId="0" xfId="0" applyNumberFormat="1" applyFont="1" applyFill="1" applyAlignment="1">
      <alignment horizontal="center"/>
    </xf>
    <xf numFmtId="2" fontId="0" fillId="0" borderId="0" xfId="2" applyNumberFormat="1" applyFont="1" applyFill="1"/>
    <xf numFmtId="0" fontId="9" fillId="0" borderId="0" xfId="0" applyFont="1" applyFill="1"/>
    <xf numFmtId="170" fontId="0" fillId="0" borderId="0" xfId="1" applyNumberFormat="1" applyFont="1"/>
    <xf numFmtId="170" fontId="0" fillId="0" borderId="0" xfId="1" applyNumberFormat="1" applyFont="1" applyFill="1"/>
    <xf numFmtId="166" fontId="0" fillId="0" borderId="0" xfId="1" applyNumberFormat="1" applyFont="1" applyFill="1" applyAlignment="1">
      <alignment horizontal="center"/>
    </xf>
    <xf numFmtId="0" fontId="13" fillId="10" borderId="0" xfId="33"/>
    <xf numFmtId="0" fontId="13" fillId="10" borderId="0" xfId="33" applyAlignment="1">
      <alignment horizontal="center"/>
    </xf>
    <xf numFmtId="166" fontId="13" fillId="10" borderId="0" xfId="33" applyNumberFormat="1" applyAlignment="1">
      <alignment horizontal="center"/>
    </xf>
    <xf numFmtId="165" fontId="13" fillId="10" borderId="0" xfId="33" applyNumberFormat="1"/>
    <xf numFmtId="167" fontId="13" fillId="10" borderId="0" xfId="33" applyNumberFormat="1"/>
    <xf numFmtId="168" fontId="8" fillId="11" borderId="0" xfId="0" applyNumberFormat="1" applyFont="1" applyFill="1" applyAlignment="1">
      <alignment horizontal="center"/>
    </xf>
    <xf numFmtId="168" fontId="8" fillId="11" borderId="0" xfId="0" applyNumberFormat="1" applyFont="1" applyFill="1" applyAlignment="1"/>
    <xf numFmtId="169" fontId="0" fillId="0" borderId="0" xfId="1" applyNumberFormat="1" applyFont="1" applyFill="1"/>
    <xf numFmtId="164" fontId="8" fillId="6" borderId="0" xfId="1" applyFont="1" applyFill="1" applyAlignment="1">
      <alignment horizontal="left"/>
    </xf>
    <xf numFmtId="164" fontId="8" fillId="7" borderId="0" xfId="1" applyFont="1" applyFill="1" applyAlignment="1">
      <alignment horizontal="left"/>
    </xf>
    <xf numFmtId="164" fontId="8" fillId="8" borderId="0" xfId="1" applyFont="1" applyFill="1" applyAlignment="1">
      <alignment horizontal="left"/>
    </xf>
    <xf numFmtId="0" fontId="8" fillId="7" borderId="0" xfId="0" applyFont="1" applyFill="1" applyAlignment="1">
      <alignment horizontal="center"/>
    </xf>
    <xf numFmtId="168" fontId="8" fillId="7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11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14" fillId="0" borderId="0" xfId="0" applyFont="1" applyFill="1" applyAlignment="1">
      <alignment horizontal="center"/>
    </xf>
    <xf numFmtId="168" fontId="15" fillId="0" borderId="0" xfId="0" applyNumberFormat="1" applyFont="1"/>
  </cellXfs>
  <cellStyles count="180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Neutral" xfId="33" builtinId="2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51631687674022"/>
          <c:y val="0.0342105263157895"/>
          <c:w val="0.881467620729918"/>
          <c:h val="0.8964562784915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soc exp 1900-2013'!$B$4</c:f>
              <c:strCache>
                <c:ptCount val="1"/>
                <c:pt idx="0">
                  <c:v>Education</c:v>
                </c:pt>
              </c:strCache>
            </c:strRef>
          </c:tx>
          <c:spPr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'graph soc exp 1900-2013'!$A$5:$A$118</c:f>
              <c:numCache>
                <c:formatCode>General</c:formatCode>
                <c:ptCount val="114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</c:numCache>
            </c:numRef>
          </c:xVal>
          <c:yVal>
            <c:numRef>
              <c:f>'graph soc exp 1900-2013'!$B$5:$B$118</c:f>
              <c:numCache>
                <c:formatCode>0.00</c:formatCode>
                <c:ptCount val="114"/>
                <c:pt idx="0">
                  <c:v>0.0409615120035156</c:v>
                </c:pt>
                <c:pt idx="1">
                  <c:v>0.0406153118452721</c:v>
                </c:pt>
                <c:pt idx="2">
                  <c:v>0.0443097902820345</c:v>
                </c:pt>
                <c:pt idx="3">
                  <c:v>0.0413687223352075</c:v>
                </c:pt>
                <c:pt idx="4">
                  <c:v>0.0446319248406336</c:v>
                </c:pt>
                <c:pt idx="5">
                  <c:v>0.0483075661901103</c:v>
                </c:pt>
                <c:pt idx="6">
                  <c:v>0.0830141407931633</c:v>
                </c:pt>
                <c:pt idx="7">
                  <c:v>0.095848779179843</c:v>
                </c:pt>
                <c:pt idx="8">
                  <c:v>0.0977995648201374</c:v>
                </c:pt>
                <c:pt idx="9">
                  <c:v>0.0810322155695241</c:v>
                </c:pt>
                <c:pt idx="10">
                  <c:v>0.0795155327049915</c:v>
                </c:pt>
                <c:pt idx="11">
                  <c:v>0.0858186902153116</c:v>
                </c:pt>
                <c:pt idx="12">
                  <c:v>0.0850344558529182</c:v>
                </c:pt>
                <c:pt idx="13">
                  <c:v>0.115249539018454</c:v>
                </c:pt>
                <c:pt idx="14">
                  <c:v>0.0892568730665049</c:v>
                </c:pt>
                <c:pt idx="15">
                  <c:v>0.067410587881034</c:v>
                </c:pt>
                <c:pt idx="16">
                  <c:v>0.0654624296063531</c:v>
                </c:pt>
                <c:pt idx="17">
                  <c:v>0.0665995495660975</c:v>
                </c:pt>
                <c:pt idx="18">
                  <c:v>0.0607278101684849</c:v>
                </c:pt>
                <c:pt idx="19">
                  <c:v>0.0617973698505476</c:v>
                </c:pt>
                <c:pt idx="20">
                  <c:v>0.066965581541367</c:v>
                </c:pt>
                <c:pt idx="21">
                  <c:v>0.0817188434700314</c:v>
                </c:pt>
                <c:pt idx="22">
                  <c:v>0.0827923690117582</c:v>
                </c:pt>
                <c:pt idx="23">
                  <c:v>0.0742598285984823</c:v>
                </c:pt>
                <c:pt idx="24">
                  <c:v>0.0858417298481161</c:v>
                </c:pt>
                <c:pt idx="25">
                  <c:v>0.0908822208645028</c:v>
                </c:pt>
                <c:pt idx="26">
                  <c:v>0.113603692894426</c:v>
                </c:pt>
                <c:pt idx="27">
                  <c:v>0.12875132405282</c:v>
                </c:pt>
                <c:pt idx="28">
                  <c:v>0.121773913825563</c:v>
                </c:pt>
                <c:pt idx="29">
                  <c:v>0.128264605839662</c:v>
                </c:pt>
                <c:pt idx="30">
                  <c:v>0.297436029809816</c:v>
                </c:pt>
                <c:pt idx="31">
                  <c:v>0.390997236377314</c:v>
                </c:pt>
                <c:pt idx="32">
                  <c:v>0.240023458499033</c:v>
                </c:pt>
                <c:pt idx="33">
                  <c:v>0.428383818262566</c:v>
                </c:pt>
                <c:pt idx="34">
                  <c:v>0.389589568384694</c:v>
                </c:pt>
                <c:pt idx="35">
                  <c:v>0.336521282550239</c:v>
                </c:pt>
                <c:pt idx="36">
                  <c:v>0.410203176033832</c:v>
                </c:pt>
                <c:pt idx="37">
                  <c:v>0.389226963582501</c:v>
                </c:pt>
                <c:pt idx="38">
                  <c:v>0.48887258043612</c:v>
                </c:pt>
                <c:pt idx="39">
                  <c:v>0.43937623512648</c:v>
                </c:pt>
                <c:pt idx="40">
                  <c:v>0.383534182265771</c:v>
                </c:pt>
                <c:pt idx="41">
                  <c:v>1.00750637402686</c:v>
                </c:pt>
                <c:pt idx="42">
                  <c:v>0.998142142045317</c:v>
                </c:pt>
                <c:pt idx="43">
                  <c:v>0.872322524478455</c:v>
                </c:pt>
                <c:pt idx="44">
                  <c:v>1.007726320089515</c:v>
                </c:pt>
                <c:pt idx="45">
                  <c:v>1.064717846605292</c:v>
                </c:pt>
                <c:pt idx="46">
                  <c:v>1.616462152883594</c:v>
                </c:pt>
                <c:pt idx="47">
                  <c:v>0.842665022627141</c:v>
                </c:pt>
                <c:pt idx="51">
                  <c:v>1.595056594688131</c:v>
                </c:pt>
                <c:pt idx="52">
                  <c:v>1.565029264335744</c:v>
                </c:pt>
                <c:pt idx="53">
                  <c:v>1.74440848476156</c:v>
                </c:pt>
                <c:pt idx="54">
                  <c:v>1.513221157127889</c:v>
                </c:pt>
                <c:pt idx="55">
                  <c:v>1.556580589819625</c:v>
                </c:pt>
                <c:pt idx="56">
                  <c:v>2.010639516047404</c:v>
                </c:pt>
                <c:pt idx="57">
                  <c:v>2.166821623182554</c:v>
                </c:pt>
                <c:pt idx="58">
                  <c:v>2.5401060125413</c:v>
                </c:pt>
                <c:pt idx="59">
                  <c:v>2.613268820334045</c:v>
                </c:pt>
                <c:pt idx="60">
                  <c:v>2.457764505115291</c:v>
                </c:pt>
                <c:pt idx="61">
                  <c:v>2.851737670235108</c:v>
                </c:pt>
                <c:pt idx="62">
                  <c:v>2.953865133744079</c:v>
                </c:pt>
                <c:pt idx="63">
                  <c:v>3.533703779158855</c:v>
                </c:pt>
                <c:pt idx="64">
                  <c:v>3.66909366283438</c:v>
                </c:pt>
                <c:pt idx="65">
                  <c:v>4.916457461411571</c:v>
                </c:pt>
                <c:pt idx="66">
                  <c:v>5.09090306588034</c:v>
                </c:pt>
                <c:pt idx="67">
                  <c:v>6.248824807716725</c:v>
                </c:pt>
                <c:pt idx="68">
                  <c:v>3.789500455688436</c:v>
                </c:pt>
                <c:pt idx="69">
                  <c:v>2.981934105992877</c:v>
                </c:pt>
                <c:pt idx="70">
                  <c:v>3.545034985178424</c:v>
                </c:pt>
                <c:pt idx="71">
                  <c:v>3.657167431336022</c:v>
                </c:pt>
                <c:pt idx="72">
                  <c:v>3.846043992885764</c:v>
                </c:pt>
                <c:pt idx="73">
                  <c:v>3.630928486846777</c:v>
                </c:pt>
                <c:pt idx="74">
                  <c:v>3.79432673708234</c:v>
                </c:pt>
                <c:pt idx="75">
                  <c:v>3.743622008986986</c:v>
                </c:pt>
                <c:pt idx="76">
                  <c:v>4.088547522967032</c:v>
                </c:pt>
                <c:pt idx="77">
                  <c:v>3.885322445503892</c:v>
                </c:pt>
                <c:pt idx="78">
                  <c:v>2.829342215621793</c:v>
                </c:pt>
                <c:pt idx="79">
                  <c:v>1.737152970969916</c:v>
                </c:pt>
                <c:pt idx="80">
                  <c:v>2.208490520119062</c:v>
                </c:pt>
                <c:pt idx="81">
                  <c:v>2.255421934975784</c:v>
                </c:pt>
                <c:pt idx="82">
                  <c:v>3.310323090824037</c:v>
                </c:pt>
                <c:pt idx="83">
                  <c:v>3.254064620654207</c:v>
                </c:pt>
                <c:pt idx="84">
                  <c:v>1.586729974330502</c:v>
                </c:pt>
                <c:pt idx="85">
                  <c:v>3.067484310494028</c:v>
                </c:pt>
                <c:pt idx="86">
                  <c:v>1.861421000362638</c:v>
                </c:pt>
                <c:pt idx="87">
                  <c:v>4.110291151211457</c:v>
                </c:pt>
                <c:pt idx="88">
                  <c:v>2.1</c:v>
                </c:pt>
                <c:pt idx="89">
                  <c:v>1.9</c:v>
                </c:pt>
                <c:pt idx="90">
                  <c:v>1.5</c:v>
                </c:pt>
                <c:pt idx="91">
                  <c:v>1.5</c:v>
                </c:pt>
                <c:pt idx="92">
                  <c:v>2.0</c:v>
                </c:pt>
                <c:pt idx="93">
                  <c:v>2.3</c:v>
                </c:pt>
                <c:pt idx="94">
                  <c:v>2.1</c:v>
                </c:pt>
                <c:pt idx="95">
                  <c:v>3.3</c:v>
                </c:pt>
                <c:pt idx="96">
                  <c:v>3.2</c:v>
                </c:pt>
                <c:pt idx="97">
                  <c:v>2.7</c:v>
                </c:pt>
                <c:pt idx="99">
                  <c:v>2.997139706717587</c:v>
                </c:pt>
                <c:pt idx="100">
                  <c:v>3.041701105303002</c:v>
                </c:pt>
                <c:pt idx="101">
                  <c:v>2.89899671453594</c:v>
                </c:pt>
                <c:pt idx="102">
                  <c:v>3.039584819294029</c:v>
                </c:pt>
                <c:pt idx="103">
                  <c:v>3.115360882222788</c:v>
                </c:pt>
                <c:pt idx="104">
                  <c:v>3.115094653634625</c:v>
                </c:pt>
                <c:pt idx="105">
                  <c:v>3.175759284796232</c:v>
                </c:pt>
                <c:pt idx="106">
                  <c:v>2.929337796868099</c:v>
                </c:pt>
                <c:pt idx="107">
                  <c:v>2.892195535942906</c:v>
                </c:pt>
                <c:pt idx="108">
                  <c:v>2.927662411715469</c:v>
                </c:pt>
                <c:pt idx="109">
                  <c:v>3.337580091736096</c:v>
                </c:pt>
                <c:pt idx="110">
                  <c:v>3.021314262490406</c:v>
                </c:pt>
                <c:pt idx="111">
                  <c:v>2.880324689471497</c:v>
                </c:pt>
                <c:pt idx="112">
                  <c:v>2.961896270600964</c:v>
                </c:pt>
                <c:pt idx="113">
                  <c:v>3.171468540946967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 soc exp 1900-2013'!$C$4</c:f>
              <c:strCache>
                <c:ptCount val="1"/>
                <c:pt idx="0">
                  <c:v>Ed + health</c:v>
                </c:pt>
              </c:strCache>
            </c:strRef>
          </c:tx>
          <c:spPr>
            <a:ln w="158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'graph soc exp 1900-2013'!$A$5:$A$118</c:f>
              <c:numCache>
                <c:formatCode>General</c:formatCode>
                <c:ptCount val="114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</c:numCache>
            </c:numRef>
          </c:xVal>
          <c:yVal>
            <c:numRef>
              <c:f>'graph soc exp 1900-2013'!$C$5:$C$118</c:f>
              <c:numCache>
                <c:formatCode>0.00</c:formatCode>
                <c:ptCount val="114"/>
                <c:pt idx="36">
                  <c:v>0.602372535376225</c:v>
                </c:pt>
                <c:pt idx="37">
                  <c:v>0.577549907238812</c:v>
                </c:pt>
                <c:pt idx="38">
                  <c:v>0.72170489972189</c:v>
                </c:pt>
                <c:pt idx="39">
                  <c:v>0.682509458975392</c:v>
                </c:pt>
                <c:pt idx="40">
                  <c:v>0.624881758736359</c:v>
                </c:pt>
                <c:pt idx="41">
                  <c:v>1.414009911037696</c:v>
                </c:pt>
                <c:pt idx="42">
                  <c:v>1.377020675646265</c:v>
                </c:pt>
                <c:pt idx="43">
                  <c:v>1.20103696219946</c:v>
                </c:pt>
                <c:pt idx="44">
                  <c:v>1.343334369394171</c:v>
                </c:pt>
                <c:pt idx="45">
                  <c:v>1.427119778146817</c:v>
                </c:pt>
                <c:pt idx="46">
                  <c:v>2.054192644799855</c:v>
                </c:pt>
                <c:pt idx="47">
                  <c:v>1.277606824022693</c:v>
                </c:pt>
                <c:pt idx="51">
                  <c:v>2.111522120576336</c:v>
                </c:pt>
                <c:pt idx="52">
                  <c:v>2.018362296796394</c:v>
                </c:pt>
                <c:pt idx="53">
                  <c:v>2.167261220240284</c:v>
                </c:pt>
                <c:pt idx="54">
                  <c:v>1.887348841988343</c:v>
                </c:pt>
                <c:pt idx="55">
                  <c:v>1.967397258803498</c:v>
                </c:pt>
                <c:pt idx="56">
                  <c:v>2.514084392267498</c:v>
                </c:pt>
                <c:pt idx="57">
                  <c:v>2.660425805125581</c:v>
                </c:pt>
                <c:pt idx="58">
                  <c:v>2.882603913412647</c:v>
                </c:pt>
                <c:pt idx="59">
                  <c:v>2.98027785607726</c:v>
                </c:pt>
                <c:pt idx="60">
                  <c:v>2.853353863274009</c:v>
                </c:pt>
                <c:pt idx="61">
                  <c:v>3.284671031055501</c:v>
                </c:pt>
                <c:pt idx="62">
                  <c:v>3.45212046731745</c:v>
                </c:pt>
                <c:pt idx="63">
                  <c:v>6.195430887047822</c:v>
                </c:pt>
                <c:pt idx="64">
                  <c:v>5.018607429110693</c:v>
                </c:pt>
                <c:pt idx="65">
                  <c:v>5.805076814881859</c:v>
                </c:pt>
                <c:pt idx="66">
                  <c:v>6.020060573582569</c:v>
                </c:pt>
                <c:pt idx="67">
                  <c:v>7.426899858909209</c:v>
                </c:pt>
                <c:pt idx="68">
                  <c:v>4.514852690151499</c:v>
                </c:pt>
                <c:pt idx="69">
                  <c:v>3.662183767090077</c:v>
                </c:pt>
                <c:pt idx="70">
                  <c:v>4.588533186460784</c:v>
                </c:pt>
                <c:pt idx="71">
                  <c:v>4.636145196746456</c:v>
                </c:pt>
                <c:pt idx="72">
                  <c:v>4.815806731118974</c:v>
                </c:pt>
                <c:pt idx="73">
                  <c:v>4.504897989791298</c:v>
                </c:pt>
                <c:pt idx="74">
                  <c:v>4.769286309080989</c:v>
                </c:pt>
                <c:pt idx="75">
                  <c:v>4.743533972615175</c:v>
                </c:pt>
                <c:pt idx="76">
                  <c:v>5.303903433325551</c:v>
                </c:pt>
                <c:pt idx="77">
                  <c:v>5.101374892540719</c:v>
                </c:pt>
                <c:pt idx="78">
                  <c:v>3.789180746750234</c:v>
                </c:pt>
                <c:pt idx="79">
                  <c:v>2.508372531708209</c:v>
                </c:pt>
                <c:pt idx="80">
                  <c:v>3.176785986854681</c:v>
                </c:pt>
                <c:pt idx="81">
                  <c:v>3.189093565952601</c:v>
                </c:pt>
                <c:pt idx="82">
                  <c:v>4.433753994835576</c:v>
                </c:pt>
                <c:pt idx="83">
                  <c:v>4.49894699332441</c:v>
                </c:pt>
                <c:pt idx="84">
                  <c:v>2.809217773778822</c:v>
                </c:pt>
                <c:pt idx="85">
                  <c:v>4.261443588270934</c:v>
                </c:pt>
                <c:pt idx="86">
                  <c:v>2.70859246830674</c:v>
                </c:pt>
                <c:pt idx="87">
                  <c:v>5.176826269479208</c:v>
                </c:pt>
                <c:pt idx="88">
                  <c:v>2.8</c:v>
                </c:pt>
                <c:pt idx="89">
                  <c:v>2.5</c:v>
                </c:pt>
                <c:pt idx="90">
                  <c:v>2.1</c:v>
                </c:pt>
                <c:pt idx="91">
                  <c:v>2.0</c:v>
                </c:pt>
                <c:pt idx="92">
                  <c:v>2.7</c:v>
                </c:pt>
                <c:pt idx="93">
                  <c:v>3.0</c:v>
                </c:pt>
                <c:pt idx="94">
                  <c:v>2.8</c:v>
                </c:pt>
                <c:pt idx="95">
                  <c:v>4.5</c:v>
                </c:pt>
                <c:pt idx="96">
                  <c:v>4.5</c:v>
                </c:pt>
                <c:pt idx="97">
                  <c:v>4.100000000000001</c:v>
                </c:pt>
                <c:pt idx="99">
                  <c:v>4.433108833435526</c:v>
                </c:pt>
                <c:pt idx="100">
                  <c:v>4.58375658365016</c:v>
                </c:pt>
                <c:pt idx="101">
                  <c:v>4.597742586955071</c:v>
                </c:pt>
                <c:pt idx="102">
                  <c:v>4.745575201584893</c:v>
                </c:pt>
                <c:pt idx="103">
                  <c:v>4.716458839530758</c:v>
                </c:pt>
                <c:pt idx="104">
                  <c:v>4.722568009770032</c:v>
                </c:pt>
                <c:pt idx="105">
                  <c:v>4.775655149219172</c:v>
                </c:pt>
                <c:pt idx="106">
                  <c:v>4.49333762379158</c:v>
                </c:pt>
                <c:pt idx="107">
                  <c:v>4.536619086794577</c:v>
                </c:pt>
                <c:pt idx="108">
                  <c:v>4.877477466636126</c:v>
                </c:pt>
                <c:pt idx="109">
                  <c:v>5.652917603149291</c:v>
                </c:pt>
                <c:pt idx="110">
                  <c:v>5.208996658303082</c:v>
                </c:pt>
                <c:pt idx="111">
                  <c:v>5.092284552813984</c:v>
                </c:pt>
                <c:pt idx="112">
                  <c:v>5.46264509690346</c:v>
                </c:pt>
                <c:pt idx="113">
                  <c:v>5.21952960333653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'graph soc exp 1900-2013'!$D$4</c:f>
              <c:strCache>
                <c:ptCount val="1"/>
                <c:pt idx="0">
                  <c:v>Ed+ hlt+pensions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'graph soc exp 1900-2013'!$A$5:$A$118</c:f>
              <c:numCache>
                <c:formatCode>General</c:formatCode>
                <c:ptCount val="114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</c:numCache>
            </c:numRef>
          </c:xVal>
          <c:yVal>
            <c:numRef>
              <c:f>'graph soc exp 1900-2013'!$D$5:$D$118</c:f>
              <c:numCache>
                <c:formatCode>General</c:formatCode>
                <c:ptCount val="114"/>
                <c:pt idx="99" formatCode="0.0">
                  <c:v>6.985261498262207</c:v>
                </c:pt>
                <c:pt idx="100" formatCode="0.0">
                  <c:v>7.443319582657103</c:v>
                </c:pt>
                <c:pt idx="101" formatCode="0.0">
                  <c:v>8.177096883509438</c:v>
                </c:pt>
                <c:pt idx="102" formatCode="0.0">
                  <c:v>8.41507274084807</c:v>
                </c:pt>
                <c:pt idx="103" formatCode="0.0">
                  <c:v>8.364992208665505</c:v>
                </c:pt>
                <c:pt idx="104" formatCode="0.0">
                  <c:v>8.43337927699691</c:v>
                </c:pt>
                <c:pt idx="105" formatCode="0.0">
                  <c:v>8.549376637970294</c:v>
                </c:pt>
                <c:pt idx="106" formatCode="0.0">
                  <c:v>7.758391615212077</c:v>
                </c:pt>
                <c:pt idx="107" formatCode="0.0">
                  <c:v>7.49205715435138</c:v>
                </c:pt>
                <c:pt idx="108" formatCode="0.0">
                  <c:v>7.475317107478405</c:v>
                </c:pt>
                <c:pt idx="109" formatCode="0.0">
                  <c:v>8.327663193694196</c:v>
                </c:pt>
                <c:pt idx="110" formatCode="0.0">
                  <c:v>7.735900749430083</c:v>
                </c:pt>
                <c:pt idx="111" formatCode="0.0">
                  <c:v>7.569414155682969</c:v>
                </c:pt>
                <c:pt idx="112" formatCode="0.0">
                  <c:v>7.74732268220896</c:v>
                </c:pt>
                <c:pt idx="113" formatCode="0.0">
                  <c:v>7.568921317526647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427432"/>
        <c:axId val="-2136345256"/>
      </c:scatterChart>
      <c:valAx>
        <c:axId val="-2136427432"/>
        <c:scaling>
          <c:orientation val="minMax"/>
          <c:max val="2015.0"/>
          <c:min val="190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-2136345256"/>
        <c:crossesAt val="0.0"/>
        <c:crossBetween val="midCat"/>
        <c:majorUnit val="10.0"/>
        <c:minorUnit val="1.0"/>
      </c:valAx>
      <c:valAx>
        <c:axId val="-2136345256"/>
        <c:scaling>
          <c:orientation val="minMax"/>
          <c:max val="9.0"/>
          <c:min val="0.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-2136427432"/>
        <c:crossesAt val="1900.0"/>
        <c:crossBetween val="midCat"/>
        <c:majorUnit val="3.0"/>
        <c:minorUnit val="0.2"/>
      </c:valAx>
    </c:plotArea>
    <c:legend>
      <c:legendPos val="r"/>
      <c:layout>
        <c:manualLayout>
          <c:xMode val="edge"/>
          <c:yMode val="edge"/>
          <c:x val="0.11523816652196"/>
          <c:y val="0.378619975134687"/>
          <c:w val="0.223164875303135"/>
          <c:h val="0.17433878988810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6591300</xdr:colOff>
      <xdr:row>54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00" y="6096000"/>
          <a:ext cx="6591300" cy="4851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0</xdr:rowOff>
    </xdr:from>
    <xdr:to>
      <xdr:col>13</xdr:col>
      <xdr:colOff>228600</xdr:colOff>
      <xdr:row>29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E8" sqref="E7:E8"/>
    </sheetView>
  </sheetViews>
  <sheetFormatPr baseColWidth="10" defaultRowHeight="15" x14ac:dyDescent="0"/>
  <cols>
    <col min="1" max="1" width="13.1640625" customWidth="1"/>
    <col min="2" max="2" width="107.33203125" customWidth="1"/>
  </cols>
  <sheetData>
    <row r="1" spans="1:2">
      <c r="A1" t="s">
        <v>3</v>
      </c>
      <c r="B1" s="3">
        <v>41122</v>
      </c>
    </row>
    <row r="2" spans="1:2">
      <c r="A2" t="s">
        <v>2</v>
      </c>
      <c r="B2" s="4">
        <v>42076</v>
      </c>
    </row>
    <row r="3" spans="1:2">
      <c r="A3" t="s">
        <v>4</v>
      </c>
      <c r="B3" t="s">
        <v>5</v>
      </c>
    </row>
    <row r="8" spans="1:2">
      <c r="A8" t="s">
        <v>6</v>
      </c>
    </row>
    <row r="10" spans="1:2">
      <c r="B10" s="1" t="s">
        <v>0</v>
      </c>
    </row>
    <row r="11" spans="1:2">
      <c r="B11" s="2"/>
    </row>
    <row r="12" spans="1:2" ht="60">
      <c r="B12" s="1" t="s">
        <v>61</v>
      </c>
    </row>
    <row r="13" spans="1:2">
      <c r="B13" s="2"/>
    </row>
    <row r="14" spans="1:2">
      <c r="B14" s="1" t="s">
        <v>1</v>
      </c>
    </row>
    <row r="16" spans="1:2">
      <c r="A16" t="s">
        <v>7</v>
      </c>
    </row>
    <row r="17" spans="2:2">
      <c r="B17" t="s">
        <v>8</v>
      </c>
    </row>
    <row r="18" spans="2:2">
      <c r="B18" t="s">
        <v>9</v>
      </c>
    </row>
    <row r="19" spans="2:2">
      <c r="B19" t="s">
        <v>54</v>
      </c>
    </row>
    <row r="21" spans="2:2">
      <c r="B21" t="s">
        <v>43</v>
      </c>
    </row>
    <row r="23" spans="2:2">
      <c r="B23" t="s">
        <v>55</v>
      </c>
    </row>
    <row r="25" spans="2:2">
      <c r="B25" t="s">
        <v>56</v>
      </c>
    </row>
    <row r="26" spans="2:2">
      <c r="B26" t="s">
        <v>57</v>
      </c>
    </row>
    <row r="58" spans="2:2">
      <c r="B58" t="s">
        <v>59</v>
      </c>
    </row>
    <row r="59" spans="2:2">
      <c r="B59" t="s">
        <v>60</v>
      </c>
    </row>
    <row r="60" spans="2:2">
      <c r="B60" t="s">
        <v>62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8"/>
  <sheetViews>
    <sheetView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RowHeight="15" x14ac:dyDescent="0"/>
  <cols>
    <col min="2" max="2" width="20.33203125" style="5" customWidth="1"/>
    <col min="3" max="3" width="25" style="5" customWidth="1"/>
    <col min="4" max="5" width="22.1640625" style="5" customWidth="1"/>
    <col min="6" max="7" width="23.5" style="5" customWidth="1"/>
    <col min="8" max="8" width="17.33203125" style="5" customWidth="1"/>
    <col min="9" max="9" width="15.5" style="5" customWidth="1"/>
    <col min="10" max="10" width="17.33203125" style="5" customWidth="1"/>
    <col min="11" max="11" width="16.6640625" style="5" customWidth="1"/>
    <col min="12" max="17" width="15.33203125" style="5" customWidth="1"/>
    <col min="18" max="18" width="16.5" style="5" customWidth="1"/>
    <col min="19" max="21" width="10.83203125" style="5"/>
    <col min="22" max="22" width="13.6640625" style="5" customWidth="1"/>
    <col min="23" max="23" width="15" style="5" customWidth="1"/>
  </cols>
  <sheetData>
    <row r="1" spans="1:23" ht="20">
      <c r="A1" s="20" t="s">
        <v>10</v>
      </c>
    </row>
    <row r="2" spans="1:23">
      <c r="A2" s="13" t="s">
        <v>24</v>
      </c>
    </row>
    <row r="3" spans="1:23" s="13" customFormat="1">
      <c r="B3" s="9" t="s">
        <v>11</v>
      </c>
      <c r="C3" s="9"/>
      <c r="D3" s="9"/>
      <c r="E3" s="9"/>
      <c r="F3" s="9"/>
      <c r="G3" s="9"/>
      <c r="H3" s="64" t="s">
        <v>12</v>
      </c>
      <c r="I3" s="64"/>
      <c r="J3" s="64"/>
      <c r="K3" s="64"/>
      <c r="L3" s="64"/>
      <c r="M3" s="65" t="s">
        <v>13</v>
      </c>
      <c r="N3" s="65"/>
      <c r="O3" s="65"/>
      <c r="P3" s="65"/>
      <c r="Q3" s="65"/>
      <c r="R3" s="66" t="s">
        <v>14</v>
      </c>
      <c r="S3" s="66"/>
      <c r="T3" s="66"/>
      <c r="U3" s="66"/>
      <c r="V3" s="66"/>
      <c r="W3" s="66"/>
    </row>
    <row r="4" spans="1:23"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21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21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22</v>
      </c>
      <c r="W4" s="10" t="s">
        <v>23</v>
      </c>
    </row>
    <row r="5" spans="1:23">
      <c r="A5" s="8">
        <v>1900</v>
      </c>
      <c r="B5" s="5">
        <v>4.4000000000000002E-4</v>
      </c>
      <c r="C5" s="5">
        <v>4.6099999999999995E-3</v>
      </c>
      <c r="D5" s="5">
        <v>7.4099999999999999E-3</v>
      </c>
      <c r="E5" s="5">
        <v>5.0000000000000002E-5</v>
      </c>
      <c r="F5" s="5">
        <v>1.312E-2</v>
      </c>
      <c r="H5" s="7">
        <v>3.3536585365853661E-2</v>
      </c>
      <c r="I5" s="7">
        <v>0.35137195121951215</v>
      </c>
      <c r="J5" s="7">
        <v>0.56478658536585369</v>
      </c>
      <c r="K5" s="7">
        <v>3.8109756097560979E-3</v>
      </c>
      <c r="L5" s="7">
        <v>1</v>
      </c>
      <c r="M5" s="7"/>
      <c r="N5" s="7"/>
      <c r="O5" s="7"/>
      <c r="P5" s="7"/>
      <c r="Q5" s="7"/>
      <c r="R5" s="7">
        <v>1.1454729866229583E-3</v>
      </c>
      <c r="S5" s="7">
        <v>1.2001432882572357E-2</v>
      </c>
      <c r="T5" s="7">
        <v>1.9290806433809364E-2</v>
      </c>
      <c r="U5" s="7">
        <v>1.3016738484351799E-4</v>
      </c>
      <c r="V5" s="7">
        <v>3.4155921782939115E-2</v>
      </c>
      <c r="W5" s="7"/>
    </row>
    <row r="6" spans="1:23">
      <c r="A6" s="8">
        <v>1901</v>
      </c>
      <c r="B6" s="5">
        <v>4.8999999999999998E-4</v>
      </c>
      <c r="C6" s="5">
        <v>5.2900000000000013E-3</v>
      </c>
      <c r="D6" s="5">
        <v>8.5900000000000004E-3</v>
      </c>
      <c r="E6" s="5">
        <v>5.9999999999999995E-5</v>
      </c>
      <c r="F6" s="5">
        <v>1.528E-2</v>
      </c>
      <c r="H6" s="7">
        <v>3.206806282722513E-2</v>
      </c>
      <c r="I6" s="7">
        <v>0.3462041884816755</v>
      </c>
      <c r="J6" s="7">
        <v>0.56217277486910999</v>
      </c>
      <c r="K6" s="7">
        <v>3.9267015706806281E-3</v>
      </c>
      <c r="L6" s="7">
        <v>1</v>
      </c>
      <c r="M6" s="7"/>
      <c r="N6" s="7"/>
      <c r="O6" s="7"/>
      <c r="P6" s="7"/>
      <c r="Q6" s="7"/>
      <c r="R6" s="7">
        <v>1.2369132682979482E-3</v>
      </c>
      <c r="S6" s="7">
        <v>1.3353614672032953E-2</v>
      </c>
      <c r="T6" s="7">
        <v>2.1683846887100768E-2</v>
      </c>
      <c r="U6" s="7">
        <v>1.5145876754668752E-4</v>
      </c>
      <c r="V6" s="7">
        <v>3.8571499468556425E-2</v>
      </c>
    </row>
    <row r="7" spans="1:23">
      <c r="A7" s="8">
        <v>1902</v>
      </c>
      <c r="B7" s="5">
        <v>5.9999999999999995E-4</v>
      </c>
      <c r="C7" s="5">
        <v>5.1899999999999993E-3</v>
      </c>
      <c r="D7" s="5">
        <v>8.1600000000000006E-3</v>
      </c>
      <c r="E7" s="5">
        <v>5.9999999999999995E-5</v>
      </c>
      <c r="F7" s="5">
        <v>1.4765E-2</v>
      </c>
      <c r="H7" s="7">
        <v>4.0636640704368433E-2</v>
      </c>
      <c r="I7" s="7">
        <v>0.35150694209278693</v>
      </c>
      <c r="J7" s="7">
        <v>0.55265831357941075</v>
      </c>
      <c r="K7" s="7">
        <v>4.0636640704368437E-3</v>
      </c>
      <c r="L7" s="7">
        <v>1</v>
      </c>
      <c r="M7" s="7"/>
      <c r="N7" s="7"/>
      <c r="O7" s="7"/>
      <c r="P7" s="7"/>
      <c r="Q7" s="7"/>
      <c r="R7" s="7">
        <v>1.4200596922091617E-3</v>
      </c>
      <c r="S7" s="7">
        <v>1.2283516337609249E-2</v>
      </c>
      <c r="T7" s="7">
        <v>1.9312811814044605E-2</v>
      </c>
      <c r="U7" s="7">
        <v>1.4200596922091618E-4</v>
      </c>
      <c r="V7" s="7">
        <v>3.4945302259113797E-2</v>
      </c>
    </row>
    <row r="8" spans="1:23">
      <c r="A8" s="8">
        <v>1903</v>
      </c>
      <c r="B8" s="5">
        <v>6.7000000000000002E-4</v>
      </c>
      <c r="C8" s="5">
        <v>5.8499999999999993E-3</v>
      </c>
      <c r="D8" s="5">
        <v>8.6400000000000001E-3</v>
      </c>
      <c r="E8" s="5">
        <v>8.0000000000000007E-5</v>
      </c>
      <c r="F8" s="5">
        <v>1.6059999999999998E-2</v>
      </c>
      <c r="H8" s="7">
        <v>4.1718555417185561E-2</v>
      </c>
      <c r="I8" s="7">
        <v>0.3642590286425903</v>
      </c>
      <c r="J8" s="7">
        <v>0.53798256537982569</v>
      </c>
      <c r="K8" s="7">
        <v>4.9813200498132013E-3</v>
      </c>
      <c r="L8" s="7">
        <v>1</v>
      </c>
      <c r="M8" s="7"/>
      <c r="N8" s="7"/>
      <c r="O8" s="7"/>
      <c r="P8" s="7"/>
      <c r="Q8" s="7"/>
      <c r="R8" s="7">
        <v>1.4734030949381787E-3</v>
      </c>
      <c r="S8" s="7">
        <v>1.2864788216997528E-2</v>
      </c>
      <c r="T8" s="7">
        <v>1.9000302597411735E-2</v>
      </c>
      <c r="U8" s="7">
        <v>1.7592872775381237E-4</v>
      </c>
      <c r="V8" s="7">
        <v>3.5317692096577827E-2</v>
      </c>
    </row>
    <row r="9" spans="1:23">
      <c r="A9" s="8">
        <v>1904</v>
      </c>
      <c r="B9" s="5">
        <v>7.6000000000000004E-4</v>
      </c>
      <c r="C9" s="5">
        <v>7.9299999999999995E-3</v>
      </c>
      <c r="D9" s="5">
        <v>1.0289999999999999E-2</v>
      </c>
      <c r="E9" s="5">
        <v>7.0000000000000007E-5</v>
      </c>
      <c r="F9" s="5">
        <v>1.9890000000000001E-2</v>
      </c>
      <c r="H9" s="7">
        <v>3.8210155857214677E-2</v>
      </c>
      <c r="I9" s="7">
        <v>0.39869281045751631</v>
      </c>
      <c r="J9" s="7">
        <v>0.51734539969834081</v>
      </c>
      <c r="K9" s="7">
        <v>3.5193564605329312E-3</v>
      </c>
      <c r="L9" s="7">
        <v>1</v>
      </c>
      <c r="M9" s="7"/>
      <c r="N9" s="7"/>
      <c r="O9" s="7"/>
      <c r="P9" s="7"/>
      <c r="Q9" s="7"/>
      <c r="R9" s="7">
        <v>1.562093033657021E-3</v>
      </c>
      <c r="S9" s="7">
        <v>1.6299207574868652E-2</v>
      </c>
      <c r="T9" s="7">
        <v>2.1149917521487822E-2</v>
      </c>
      <c r="U9" s="7">
        <v>1.4387698994209407E-4</v>
      </c>
      <c r="V9" s="7">
        <v>4.0881618999260724E-2</v>
      </c>
    </row>
    <row r="10" spans="1:23">
      <c r="A10" s="8">
        <v>1905</v>
      </c>
      <c r="B10" s="5">
        <v>9.1E-4</v>
      </c>
      <c r="C10" s="5">
        <v>9.0899999999999991E-3</v>
      </c>
      <c r="D10" s="5">
        <v>1.0710000000000001E-2</v>
      </c>
      <c r="E10" s="5">
        <v>1.1999999999999999E-4</v>
      </c>
      <c r="F10" s="5">
        <v>2.1780000000000001E-2</v>
      </c>
      <c r="H10" s="7">
        <v>4.178145087235996E-2</v>
      </c>
      <c r="I10" s="7">
        <v>0.41735537190082639</v>
      </c>
      <c r="J10" s="7">
        <v>0.49173553719008267</v>
      </c>
      <c r="K10" s="7">
        <v>5.5096418732782362E-3</v>
      </c>
      <c r="L10" s="7">
        <v>1</v>
      </c>
      <c r="M10" s="7"/>
      <c r="N10" s="7"/>
      <c r="O10" s="7"/>
      <c r="P10" s="7"/>
      <c r="Q10" s="7"/>
      <c r="R10" s="7">
        <v>1.7188605926238439E-3</v>
      </c>
      <c r="S10" s="7">
        <v>1.7169717348297517E-2</v>
      </c>
      <c r="T10" s="7">
        <v>2.0229666974726779E-2</v>
      </c>
      <c r="U10" s="7">
        <v>2.2666293529105631E-4</v>
      </c>
      <c r="V10" s="7">
        <v>4.1139322755326724E-2</v>
      </c>
    </row>
    <row r="11" spans="1:23">
      <c r="A11" s="8">
        <v>1906</v>
      </c>
      <c r="B11" s="5">
        <v>1.9399999999999999E-3</v>
      </c>
      <c r="C11" s="5">
        <v>9.92E-3</v>
      </c>
      <c r="D11" s="5">
        <v>1.2369999999999999E-2</v>
      </c>
      <c r="E11" s="5">
        <v>1.7999999999999998E-4</v>
      </c>
      <c r="F11" s="5">
        <v>2.554E-2</v>
      </c>
      <c r="H11" s="7">
        <v>7.5959279561472193E-2</v>
      </c>
      <c r="I11" s="7">
        <v>0.38841033672670322</v>
      </c>
      <c r="J11" s="7">
        <v>0.48433829287392322</v>
      </c>
      <c r="K11" s="7">
        <v>7.0477682067345334E-3</v>
      </c>
      <c r="L11" s="7">
        <v>1</v>
      </c>
      <c r="M11" s="7"/>
      <c r="N11" s="7"/>
      <c r="O11" s="7"/>
      <c r="P11" s="7"/>
      <c r="Q11" s="7"/>
      <c r="R11" s="7">
        <v>3.4533546750652256E-3</v>
      </c>
      <c r="S11" s="7">
        <v>1.7658390915797444E-2</v>
      </c>
      <c r="T11" s="7">
        <v>2.2019586252864352E-2</v>
      </c>
      <c r="U11" s="7">
        <v>3.2041435129471162E-4</v>
      </c>
      <c r="V11" s="7">
        <v>4.5463236289260758E-2</v>
      </c>
    </row>
    <row r="12" spans="1:23">
      <c r="A12" s="8">
        <v>1907</v>
      </c>
      <c r="B12" s="5">
        <v>2.0899999999999998E-3</v>
      </c>
      <c r="C12" s="5">
        <v>1.038E-2</v>
      </c>
      <c r="D12" s="5">
        <v>1.3939999999999999E-2</v>
      </c>
      <c r="E12" s="5">
        <v>2.6000000000000003E-4</v>
      </c>
      <c r="F12" s="5">
        <v>2.8309999999999998E-2</v>
      </c>
      <c r="H12" s="7">
        <v>7.3825503355704702E-2</v>
      </c>
      <c r="I12" s="7">
        <v>0.3666548922642176</v>
      </c>
      <c r="J12" s="7">
        <v>0.49240551042034619</v>
      </c>
      <c r="K12" s="7">
        <v>9.1840339102790547E-3</v>
      </c>
      <c r="L12" s="7">
        <v>1</v>
      </c>
      <c r="M12" s="7"/>
      <c r="N12" s="7"/>
      <c r="O12" s="7"/>
      <c r="P12" s="7"/>
      <c r="Q12" s="7"/>
      <c r="R12" s="7">
        <v>3.5648617208900888E-3</v>
      </c>
      <c r="S12" s="7">
        <v>1.7704911321932595E-2</v>
      </c>
      <c r="T12" s="7">
        <v>2.3777115975697531E-2</v>
      </c>
      <c r="U12" s="7">
        <v>4.4347562078058533E-4</v>
      </c>
      <c r="V12" s="7">
        <v>4.828767240114757E-2</v>
      </c>
    </row>
    <row r="13" spans="1:23">
      <c r="A13" s="8">
        <v>1908</v>
      </c>
      <c r="B13" s="5">
        <v>3.32E-3</v>
      </c>
      <c r="C13" s="5">
        <v>1.0350000000000002E-2</v>
      </c>
      <c r="D13" s="5">
        <v>1.345E-2</v>
      </c>
      <c r="E13" s="5">
        <v>1.7999999999999998E-4</v>
      </c>
      <c r="F13" s="5">
        <v>2.8640000000000002E-2</v>
      </c>
      <c r="H13" s="7">
        <v>0.1159217877094972</v>
      </c>
      <c r="I13" s="7">
        <v>0.36138268156424586</v>
      </c>
      <c r="J13" s="7">
        <v>0.46962290502793291</v>
      </c>
      <c r="K13" s="7">
        <v>6.284916201117317E-3</v>
      </c>
      <c r="L13" s="7">
        <v>1</v>
      </c>
      <c r="M13" s="7"/>
      <c r="N13" s="7"/>
      <c r="O13" s="7"/>
      <c r="P13" s="7"/>
      <c r="Q13" s="7"/>
      <c r="R13" s="7">
        <v>5.620379142651114E-3</v>
      </c>
      <c r="S13" s="7">
        <v>1.7521362688686457E-2</v>
      </c>
      <c r="T13" s="7">
        <v>2.2769307068872736E-2</v>
      </c>
      <c r="U13" s="7">
        <v>3.0471935110759049E-4</v>
      </c>
      <c r="V13" s="7">
        <v>4.8484234531785519E-2</v>
      </c>
    </row>
    <row r="14" spans="1:23">
      <c r="A14" s="8">
        <v>1909</v>
      </c>
      <c r="B14" s="5">
        <v>2.3900000000000002E-3</v>
      </c>
      <c r="C14" s="5">
        <v>9.8700000000000003E-3</v>
      </c>
      <c r="D14" s="5">
        <v>1.1390000000000001E-2</v>
      </c>
      <c r="E14" s="5">
        <v>1.4000000000000001E-4</v>
      </c>
      <c r="F14" s="5">
        <v>2.5190000000000001E-2</v>
      </c>
      <c r="H14" s="7">
        <v>9.4878920206431128E-2</v>
      </c>
      <c r="I14" s="7">
        <v>0.39182215164747919</v>
      </c>
      <c r="J14" s="7">
        <v>0.45216355696705046</v>
      </c>
      <c r="K14" s="7">
        <v>5.5577610162763002E-3</v>
      </c>
      <c r="L14" s="7">
        <v>1</v>
      </c>
      <c r="M14" s="7"/>
      <c r="N14" s="7"/>
      <c r="O14" s="7"/>
      <c r="P14" s="7"/>
      <c r="Q14" s="7"/>
      <c r="R14" s="7">
        <v>3.7413893450522632E-3</v>
      </c>
      <c r="S14" s="7">
        <v>1.5450842190655161E-2</v>
      </c>
      <c r="T14" s="7">
        <v>1.7830303196713505E-2</v>
      </c>
      <c r="U14" s="7">
        <v>2.1916088213695266E-4</v>
      </c>
      <c r="V14" s="7">
        <v>3.9433304435927408E-2</v>
      </c>
    </row>
    <row r="15" spans="1:23">
      <c r="A15" s="8">
        <v>1910</v>
      </c>
      <c r="B15" s="5">
        <v>2.5099999999999996E-3</v>
      </c>
      <c r="C15" s="5">
        <v>1.0899999999999998E-2</v>
      </c>
      <c r="D15" s="5">
        <v>1.2659999999999999E-2</v>
      </c>
      <c r="E15" s="5">
        <v>2.0999999999999998E-4</v>
      </c>
      <c r="F15" s="5">
        <v>2.7960000000000002E-2</v>
      </c>
      <c r="H15" s="7">
        <v>8.9771101573676668E-2</v>
      </c>
      <c r="I15" s="7">
        <v>0.38984263233190264</v>
      </c>
      <c r="J15" s="7">
        <v>0.45278969957081538</v>
      </c>
      <c r="K15" s="7">
        <v>7.5107296137339047E-3</v>
      </c>
      <c r="L15" s="7">
        <v>1</v>
      </c>
      <c r="M15" s="7"/>
      <c r="N15" s="7"/>
      <c r="O15" s="7"/>
      <c r="P15" s="7"/>
      <c r="Q15" s="7"/>
      <c r="R15" s="7">
        <v>3.8232532271912931E-3</v>
      </c>
      <c r="S15" s="7">
        <v>1.6602972181826731E-2</v>
      </c>
      <c r="T15" s="7">
        <v>1.9283819066231781E-2</v>
      </c>
      <c r="U15" s="7">
        <v>3.1987377598014806E-4</v>
      </c>
      <c r="V15" s="7">
        <v>4.2588908459071144E-2</v>
      </c>
    </row>
    <row r="16" spans="1:23">
      <c r="A16" s="8">
        <v>1911</v>
      </c>
      <c r="B16" s="5">
        <v>2.64E-3</v>
      </c>
      <c r="C16" s="5">
        <v>1.2629999999999999E-2</v>
      </c>
      <c r="D16" s="5">
        <v>1.1859999999999999E-2</v>
      </c>
      <c r="E16" s="5">
        <v>2.9999999999999997E-4</v>
      </c>
      <c r="F16" s="5">
        <v>3.227E-2</v>
      </c>
      <c r="H16" s="7">
        <v>8.180973039975209E-2</v>
      </c>
      <c r="I16" s="7">
        <v>0.39138518748063211</v>
      </c>
      <c r="J16" s="7">
        <v>0.36752401611403779</v>
      </c>
      <c r="K16" s="7">
        <v>9.2965602726991E-3</v>
      </c>
      <c r="L16" s="7">
        <v>1</v>
      </c>
      <c r="M16" s="7"/>
      <c r="N16" s="7"/>
      <c r="O16" s="7"/>
      <c r="P16" s="7"/>
      <c r="Q16" s="7"/>
      <c r="R16" s="7">
        <v>3.9669007809294971E-3</v>
      </c>
      <c r="S16" s="7">
        <v>1.8978013963310433E-2</v>
      </c>
      <c r="T16" s="7">
        <v>1.7821001235539331E-2</v>
      </c>
      <c r="U16" s="7">
        <v>4.507841796510792E-4</v>
      </c>
      <c r="V16" s="7">
        <v>4.8489351591134419E-2</v>
      </c>
    </row>
    <row r="17" spans="1:22">
      <c r="A17" s="8">
        <v>1912</v>
      </c>
      <c r="B17" s="5">
        <v>2.6199999999999999E-3</v>
      </c>
      <c r="C17" s="5">
        <v>1.3600000000000001E-2</v>
      </c>
      <c r="D17" s="5">
        <v>1.5609999999999999E-2</v>
      </c>
      <c r="E17" s="5">
        <v>2.6000000000000003E-4</v>
      </c>
      <c r="F17" s="5">
        <v>3.4270000000000002E-2</v>
      </c>
      <c r="H17" s="7">
        <v>7.6451707032389835E-2</v>
      </c>
      <c r="I17" s="7">
        <v>0.39684855558797782</v>
      </c>
      <c r="J17" s="7">
        <v>0.45550043770061271</v>
      </c>
      <c r="K17" s="7">
        <v>7.5868106215348707E-3</v>
      </c>
      <c r="L17" s="7">
        <v>1</v>
      </c>
      <c r="M17" s="7"/>
      <c r="N17" s="7"/>
      <c r="O17" s="7"/>
      <c r="P17" s="7"/>
      <c r="Q17" s="7"/>
      <c r="R17" s="7">
        <v>3.5751928557275956E-3</v>
      </c>
      <c r="S17" s="7">
        <v>1.8558252991563093E-2</v>
      </c>
      <c r="T17" s="7">
        <v>2.1301053617522048E-2</v>
      </c>
      <c r="U17" s="7">
        <v>3.5479013072105915E-4</v>
      </c>
      <c r="V17" s="7">
        <v>4.6764068383887296E-2</v>
      </c>
    </row>
    <row r="18" spans="1:22">
      <c r="A18" s="8">
        <v>1913</v>
      </c>
      <c r="B18" s="5">
        <v>2.97E-3</v>
      </c>
      <c r="C18" s="5">
        <v>1.5140000000000001E-2</v>
      </c>
      <c r="D18" s="5">
        <v>1.4539999999999999E-2</v>
      </c>
      <c r="E18" s="5">
        <v>2.0999999999999998E-4</v>
      </c>
      <c r="F18" s="5">
        <v>3.5590000000000004E-2</v>
      </c>
      <c r="H18" s="7">
        <v>8.3450407417813982E-2</v>
      </c>
      <c r="I18" s="7">
        <v>0.42540039336892382</v>
      </c>
      <c r="J18" s="7">
        <v>0.40854172520370885</v>
      </c>
      <c r="K18" s="7">
        <v>5.9005338578252305E-3</v>
      </c>
      <c r="L18" s="7">
        <v>1</v>
      </c>
      <c r="M18" s="7"/>
      <c r="N18" s="7"/>
      <c r="O18" s="7"/>
      <c r="P18" s="7"/>
      <c r="Q18" s="7"/>
      <c r="R18" s="7">
        <v>4.3311353331920537E-3</v>
      </c>
      <c r="S18" s="7">
        <v>2.2078582136204613E-2</v>
      </c>
      <c r="T18" s="7">
        <v>2.1203605301216316E-2</v>
      </c>
      <c r="U18" s="7">
        <v>3.0624189224590277E-4</v>
      </c>
      <c r="V18" s="7">
        <v>5.1900709262055623E-2</v>
      </c>
    </row>
    <row r="19" spans="1:22">
      <c r="A19" s="8">
        <v>1914</v>
      </c>
      <c r="B19" s="5">
        <v>3.15E-3</v>
      </c>
      <c r="C19" s="5">
        <v>1.4196E-2</v>
      </c>
      <c r="D19" s="5">
        <v>1.0580000000000001E-2</v>
      </c>
      <c r="E19" s="5">
        <v>2.2000000000000001E-4</v>
      </c>
      <c r="F19" s="5">
        <v>3.0809999999999997E-2</v>
      </c>
      <c r="H19" s="7">
        <v>0.10223953261927947</v>
      </c>
      <c r="I19" s="7">
        <v>0.46075949367088614</v>
      </c>
      <c r="J19" s="7">
        <v>0.3433950016228498</v>
      </c>
      <c r="K19" s="7">
        <v>7.1405387861084076E-3</v>
      </c>
      <c r="L19" s="7">
        <v>1</v>
      </c>
      <c r="M19" s="7"/>
      <c r="N19" s="7"/>
      <c r="O19" s="7"/>
      <c r="P19" s="7"/>
      <c r="Q19" s="7"/>
      <c r="R19" s="7">
        <v>4.1542250922158843E-3</v>
      </c>
      <c r="S19" s="7">
        <v>1.8721707748919587E-2</v>
      </c>
      <c r="T19" s="7">
        <v>1.3952921103379068E-2</v>
      </c>
      <c r="U19" s="7">
        <v>2.9013635564682371E-4</v>
      </c>
      <c r="V19" s="7">
        <v>4.0632277806721073E-2</v>
      </c>
    </row>
    <row r="20" spans="1:22">
      <c r="A20" s="8">
        <v>1915</v>
      </c>
      <c r="B20" s="5">
        <v>2.99E-3</v>
      </c>
      <c r="C20" s="5">
        <v>1.453E-2</v>
      </c>
      <c r="D20" s="5">
        <v>7.0099999999999997E-3</v>
      </c>
      <c r="E20" s="5">
        <v>9.6999999999999994E-4</v>
      </c>
      <c r="F20" s="5">
        <v>3.0079999999999999E-2</v>
      </c>
      <c r="H20" s="7">
        <v>9.9401595744680854E-2</v>
      </c>
      <c r="I20" s="7">
        <v>0.48304521276595747</v>
      </c>
      <c r="J20" s="7">
        <v>0.23304521276595744</v>
      </c>
      <c r="K20" s="7">
        <v>3.2247340425531915E-2</v>
      </c>
      <c r="L20" s="7">
        <v>1</v>
      </c>
      <c r="M20" s="7"/>
      <c r="N20" s="7"/>
      <c r="O20" s="7"/>
      <c r="P20" s="7"/>
      <c r="Q20" s="7"/>
      <c r="R20" s="7">
        <v>3.3949927603766417E-3</v>
      </c>
      <c r="S20" s="7">
        <v>1.6498075186713246E-2</v>
      </c>
      <c r="T20" s="7">
        <v>7.9594980770034303E-3</v>
      </c>
      <c r="U20" s="7">
        <v>1.1013856112258671E-3</v>
      </c>
      <c r="V20" s="7">
        <v>3.4154308438839258E-2</v>
      </c>
    </row>
    <row r="21" spans="1:22">
      <c r="A21" s="8">
        <v>1916</v>
      </c>
      <c r="B21" s="5">
        <v>7.9600000000000001E-3</v>
      </c>
      <c r="C21" s="5">
        <v>1.6739999999999998E-2</v>
      </c>
      <c r="D21" s="5">
        <v>1.0500000000000001E-2</v>
      </c>
      <c r="E21" s="5">
        <v>1.2199999999999999E-3</v>
      </c>
      <c r="F21" s="5">
        <v>3.9850000000000003E-2</v>
      </c>
      <c r="H21" s="7">
        <v>0.19974905897114176</v>
      </c>
      <c r="I21" s="7">
        <v>0.42007528230865737</v>
      </c>
      <c r="J21" s="7">
        <v>0.26348808030112925</v>
      </c>
      <c r="K21" s="7">
        <v>3.0614805520702632E-2</v>
      </c>
      <c r="L21" s="7">
        <v>1</v>
      </c>
      <c r="M21" s="7"/>
      <c r="N21" s="7"/>
      <c r="O21" s="7"/>
      <c r="P21" s="7"/>
      <c r="Q21" s="7"/>
      <c r="R21" s="7">
        <v>8.0401543083384007E-3</v>
      </c>
      <c r="S21" s="7">
        <v>1.6908565718792061E-2</v>
      </c>
      <c r="T21" s="7">
        <v>1.0605731185622264E-2</v>
      </c>
      <c r="U21" s="7">
        <v>1.2322849568056342E-3</v>
      </c>
      <c r="V21" s="7">
        <v>4.0251275023528307E-2</v>
      </c>
    </row>
    <row r="22" spans="1:22">
      <c r="A22" s="8">
        <v>1917</v>
      </c>
      <c r="B22" s="5">
        <v>9.2699999999999987E-3</v>
      </c>
      <c r="C22" s="5">
        <v>1.8270000000000002E-2</v>
      </c>
      <c r="D22" s="5">
        <v>1.1849999999999999E-2</v>
      </c>
      <c r="E22" s="5">
        <v>2.1299999999999999E-3</v>
      </c>
      <c r="F22" s="5">
        <v>4.6759999999999996E-2</v>
      </c>
      <c r="H22" s="7">
        <v>0.19824636441402907</v>
      </c>
      <c r="I22" s="7">
        <v>0.39071856287425155</v>
      </c>
      <c r="J22" s="7">
        <v>0.25342172797262619</v>
      </c>
      <c r="K22" s="7">
        <v>4.5551753635585973E-2</v>
      </c>
      <c r="L22" s="7">
        <v>1</v>
      </c>
      <c r="M22" s="7"/>
      <c r="N22" s="7"/>
      <c r="O22" s="7"/>
      <c r="P22" s="7"/>
      <c r="Q22" s="7"/>
      <c r="R22" s="7">
        <v>7.406402369051648E-3</v>
      </c>
      <c r="S22" s="7">
        <v>1.4597084280752281E-2</v>
      </c>
      <c r="T22" s="7">
        <v>9.4677311837391628E-3</v>
      </c>
      <c r="U22" s="7">
        <v>1.7017947191024824E-3</v>
      </c>
      <c r="V22" s="7">
        <v>3.7359587354569047E-2</v>
      </c>
    </row>
    <row r="23" spans="1:22">
      <c r="A23" s="8">
        <v>1918</v>
      </c>
      <c r="B23" s="5">
        <v>1.4039999999999999E-2</v>
      </c>
      <c r="C23" s="5">
        <v>1.9019999999999999E-2</v>
      </c>
      <c r="D23" s="5">
        <v>1.0070000000000001E-2</v>
      </c>
      <c r="E23" s="5">
        <v>1.8799999999999999E-3</v>
      </c>
      <c r="F23" s="5">
        <v>4.9880000000000001E-2</v>
      </c>
      <c r="H23" s="7">
        <v>0.28147554129911784</v>
      </c>
      <c r="I23" s="7">
        <v>0.38131515637530067</v>
      </c>
      <c r="J23" s="7">
        <v>0.20188452285485164</v>
      </c>
      <c r="K23" s="7">
        <v>3.7690457097032878E-2</v>
      </c>
      <c r="L23" s="7">
        <v>1</v>
      </c>
      <c r="M23" s="7"/>
      <c r="N23" s="7"/>
      <c r="O23" s="7"/>
      <c r="P23" s="7"/>
      <c r="Q23" s="7"/>
      <c r="R23" s="7">
        <v>8.4824796738580815E-3</v>
      </c>
      <c r="S23" s="7">
        <v>1.1491222464158171E-2</v>
      </c>
      <c r="T23" s="7">
        <v>6.0839437546831117E-3</v>
      </c>
      <c r="U23" s="7">
        <v>1.1358306115992302E-3</v>
      </c>
      <c r="V23" s="7">
        <v>3.0135761120515751E-2</v>
      </c>
    </row>
    <row r="24" spans="1:22">
      <c r="A24" s="8">
        <v>1919</v>
      </c>
      <c r="B24" s="5">
        <v>1.8699999999999998E-2</v>
      </c>
      <c r="C24" s="5">
        <v>2.2319999999999996E-2</v>
      </c>
      <c r="D24" s="5">
        <v>1.166E-2</v>
      </c>
      <c r="E24" s="5">
        <v>4.5500000000000002E-3</v>
      </c>
      <c r="F24" s="5">
        <v>6.3079999999999997E-2</v>
      </c>
      <c r="H24" s="7">
        <v>0.29644895370957514</v>
      </c>
      <c r="I24" s="7">
        <v>0.35383639822447682</v>
      </c>
      <c r="J24" s="7">
        <v>0.18484464172479392</v>
      </c>
      <c r="K24" s="7">
        <v>7.2130627774254927E-2</v>
      </c>
      <c r="L24" s="7">
        <v>1</v>
      </c>
      <c r="M24" s="7"/>
      <c r="N24" s="7"/>
      <c r="O24" s="7"/>
      <c r="P24" s="7"/>
      <c r="Q24" s="7"/>
      <c r="R24" s="7">
        <v>9.8590640987632327E-3</v>
      </c>
      <c r="S24" s="7">
        <v>1.1767610197026488E-2</v>
      </c>
      <c r="T24" s="7">
        <v>6.1474164380523697E-3</v>
      </c>
      <c r="U24" s="7">
        <v>2.3988631898060274E-3</v>
      </c>
      <c r="V24" s="7">
        <v>3.3257206596255869E-2</v>
      </c>
    </row>
    <row r="25" spans="1:22">
      <c r="A25" s="8">
        <v>1920</v>
      </c>
      <c r="B25" s="5">
        <v>2.9159999999999998E-2</v>
      </c>
      <c r="C25" s="5">
        <v>2.6690000000000005E-2</v>
      </c>
      <c r="D25" s="5">
        <v>1.8079999999999999E-2</v>
      </c>
      <c r="E25" s="5">
        <v>3.0999999999999999E-3</v>
      </c>
      <c r="F25" s="5">
        <v>8.4030000000000007E-2</v>
      </c>
      <c r="H25" s="7">
        <v>0.34701892181363792</v>
      </c>
      <c r="I25" s="7">
        <v>0.31762465786028804</v>
      </c>
      <c r="J25" s="7">
        <v>0.21516125193383312</v>
      </c>
      <c r="K25" s="7">
        <v>3.6891586338212538E-2</v>
      </c>
      <c r="L25" s="7">
        <v>1</v>
      </c>
      <c r="M25" s="7"/>
      <c r="N25" s="7"/>
      <c r="O25" s="7"/>
      <c r="P25" s="7"/>
      <c r="Q25" s="7"/>
      <c r="R25" s="7">
        <v>1.2424627230291956E-2</v>
      </c>
      <c r="S25" s="7">
        <v>1.1372198243363937E-2</v>
      </c>
      <c r="T25" s="7">
        <v>7.7036097504690872E-3</v>
      </c>
      <c r="U25" s="7">
        <v>1.3208622912861819E-3</v>
      </c>
      <c r="V25" s="7">
        <v>3.5803889786057384E-2</v>
      </c>
    </row>
    <row r="26" spans="1:22">
      <c r="A26" s="8">
        <v>1921</v>
      </c>
      <c r="B26" s="5">
        <v>1.0320000000000001E-2</v>
      </c>
      <c r="C26" s="5">
        <v>2.4959999999999996E-2</v>
      </c>
      <c r="D26" s="5">
        <v>1.8839999999999999E-2</v>
      </c>
      <c r="E26" s="5">
        <v>3.0400000000000002E-3</v>
      </c>
      <c r="F26" s="5">
        <v>7.7900000000000011E-2</v>
      </c>
      <c r="H26" s="7">
        <v>0.13247753530166881</v>
      </c>
      <c r="I26" s="7">
        <v>0.32041078305519888</v>
      </c>
      <c r="J26" s="7">
        <v>0.24184852374839533</v>
      </c>
      <c r="K26" s="7">
        <v>3.9024390243902439E-2</v>
      </c>
      <c r="L26" s="7">
        <v>1</v>
      </c>
      <c r="M26" s="7"/>
      <c r="N26" s="7"/>
      <c r="O26" s="7"/>
      <c r="P26" s="7"/>
      <c r="Q26" s="7"/>
      <c r="R26" s="7">
        <v>5.4241512858865162E-3</v>
      </c>
      <c r="S26" s="7">
        <v>1.3118877528655757E-2</v>
      </c>
      <c r="T26" s="7">
        <v>9.9022296730718953E-3</v>
      </c>
      <c r="U26" s="7">
        <v>1.597812006695253E-3</v>
      </c>
      <c r="V26" s="7">
        <v>4.0943932671565861E-2</v>
      </c>
    </row>
    <row r="27" spans="1:22">
      <c r="A27" s="8">
        <v>1922</v>
      </c>
      <c r="B27" s="5">
        <v>1.129E-2</v>
      </c>
      <c r="C27" s="5">
        <v>2.538E-2</v>
      </c>
      <c r="D27" s="5">
        <v>1.5769999999999999E-2</v>
      </c>
      <c r="E27" s="5">
        <v>5.62E-3</v>
      </c>
      <c r="F27" s="5">
        <v>7.0610000000000006E-2</v>
      </c>
      <c r="H27" s="7">
        <v>0.15989236652032288</v>
      </c>
      <c r="I27" s="7">
        <v>0.35943917292168243</v>
      </c>
      <c r="J27" s="7">
        <v>0.22333947032998155</v>
      </c>
      <c r="K27" s="7">
        <v>7.9592125761223612E-2</v>
      </c>
      <c r="L27" s="7">
        <v>1</v>
      </c>
      <c r="M27" s="7"/>
      <c r="N27" s="7"/>
      <c r="O27" s="7"/>
      <c r="P27" s="7"/>
      <c r="Q27" s="7"/>
      <c r="R27" s="7">
        <v>6.6308514547729824E-3</v>
      </c>
      <c r="S27" s="7">
        <v>1.490620105599099E-2</v>
      </c>
      <c r="T27" s="7">
        <v>9.2620484890850244E-3</v>
      </c>
      <c r="U27" s="7">
        <v>3.3007427082218034E-3</v>
      </c>
      <c r="V27" s="7">
        <v>4.1470719328744049E-2</v>
      </c>
    </row>
    <row r="28" spans="1:22">
      <c r="A28" s="8">
        <v>1923</v>
      </c>
      <c r="B28" s="5">
        <v>1.685E-2</v>
      </c>
      <c r="C28" s="5">
        <v>2.7759999999999996E-2</v>
      </c>
      <c r="D28" s="5">
        <v>2.2290000000000001E-2</v>
      </c>
      <c r="E28" s="5">
        <v>4.9500000000000004E-3</v>
      </c>
      <c r="F28" s="5">
        <v>7.6319999999999999E-2</v>
      </c>
      <c r="H28" s="7">
        <v>0.22078092243186584</v>
      </c>
      <c r="I28" s="7">
        <v>0.36373165618448633</v>
      </c>
      <c r="J28" s="7">
        <v>0.29205974842767296</v>
      </c>
      <c r="K28" s="7">
        <v>6.4858490566037735E-2</v>
      </c>
      <c r="L28" s="7">
        <v>1</v>
      </c>
      <c r="M28" s="7"/>
      <c r="N28" s="7"/>
      <c r="O28" s="7"/>
      <c r="P28" s="7"/>
      <c r="Q28" s="7"/>
      <c r="R28" s="7">
        <v>9.1171020060329799E-3</v>
      </c>
      <c r="S28" s="7">
        <v>1.5020222652075695E-2</v>
      </c>
      <c r="T28" s="7">
        <v>1.2060546214508909E-2</v>
      </c>
      <c r="U28" s="7">
        <v>2.6783177999918843E-3</v>
      </c>
      <c r="V28" s="7">
        <v>4.1294790807147597E-2</v>
      </c>
    </row>
    <row r="29" spans="1:22">
      <c r="A29" s="8">
        <v>1924</v>
      </c>
      <c r="B29" s="5">
        <v>1.7649999999999999E-2</v>
      </c>
      <c r="C29" s="5">
        <v>3.2759999999999997E-2</v>
      </c>
      <c r="D29" s="5">
        <v>2.9670000000000002E-2</v>
      </c>
      <c r="E29" s="5">
        <v>6.3299999999999997E-3</v>
      </c>
      <c r="F29" s="5">
        <v>9.5739999999999992E-2</v>
      </c>
      <c r="H29" s="7">
        <v>0.18435345728013369</v>
      </c>
      <c r="I29" s="7">
        <v>0.34217672864006687</v>
      </c>
      <c r="J29" s="7">
        <v>0.30990181742218514</v>
      </c>
      <c r="K29" s="7">
        <v>6.6116565698767504E-2</v>
      </c>
      <c r="L29" s="7">
        <v>1</v>
      </c>
      <c r="M29" s="7"/>
      <c r="N29" s="7"/>
      <c r="O29" s="7"/>
      <c r="P29" s="7"/>
      <c r="Q29" s="7"/>
      <c r="R29" s="7">
        <v>9.0571994215708079E-3</v>
      </c>
      <c r="S29" s="7">
        <v>1.6810983175674768E-2</v>
      </c>
      <c r="T29" s="7">
        <v>1.5225331832181638E-2</v>
      </c>
      <c r="U29" s="7">
        <v>3.2482760531752533E-3</v>
      </c>
      <c r="V29" s="7">
        <v>4.9129533859557463E-2</v>
      </c>
    </row>
    <row r="30" spans="1:22">
      <c r="A30" s="8">
        <v>1925</v>
      </c>
      <c r="B30" s="5">
        <v>1.5630000000000002E-2</v>
      </c>
      <c r="C30" s="5">
        <v>3.4529999999999991E-2</v>
      </c>
      <c r="D30" s="5">
        <v>3.007E-2</v>
      </c>
      <c r="E30" s="5">
        <v>7.3200000000000001E-3</v>
      </c>
      <c r="F30" s="5">
        <v>9.6030000000000004E-2</v>
      </c>
      <c r="H30" s="7">
        <v>0.16276163698844112</v>
      </c>
      <c r="I30" s="7">
        <v>0.35957513277100894</v>
      </c>
      <c r="J30" s="7">
        <v>0.31313131313131309</v>
      </c>
      <c r="K30" s="7">
        <v>7.622617931896282E-2</v>
      </c>
      <c r="L30" s="7">
        <v>1</v>
      </c>
      <c r="M30" s="7"/>
      <c r="N30" s="7"/>
      <c r="O30" s="7"/>
      <c r="P30" s="7"/>
      <c r="Q30" s="7"/>
      <c r="R30" s="7">
        <v>7.4425371137612512E-3</v>
      </c>
      <c r="S30" s="7">
        <v>1.6442150130401529E-2</v>
      </c>
      <c r="T30" s="7">
        <v>1.4318431926474778E-2</v>
      </c>
      <c r="U30" s="7">
        <v>3.4855644064448084E-3</v>
      </c>
      <c r="V30" s="7">
        <v>4.5726605184548491E-2</v>
      </c>
    </row>
    <row r="31" spans="1:22">
      <c r="A31" s="8">
        <v>1926</v>
      </c>
      <c r="B31" s="5">
        <v>1.491E-2</v>
      </c>
      <c r="C31" s="5">
        <v>4.2349999999999999E-2</v>
      </c>
      <c r="D31" s="5">
        <v>3.2350000000000004E-2</v>
      </c>
      <c r="E31" s="5">
        <v>5.7199999999999994E-3</v>
      </c>
      <c r="F31" s="5">
        <v>0.10268000000000001</v>
      </c>
      <c r="H31" s="7">
        <v>0.14520841449162444</v>
      </c>
      <c r="I31" s="7">
        <v>0.41244643552785348</v>
      </c>
      <c r="J31" s="7">
        <v>0.3150564861706272</v>
      </c>
      <c r="K31" s="7">
        <v>5.5707051032333456E-2</v>
      </c>
      <c r="L31" s="7">
        <v>1</v>
      </c>
      <c r="M31" s="7"/>
      <c r="N31" s="7"/>
      <c r="O31" s="7"/>
      <c r="P31" s="7"/>
      <c r="Q31" s="7"/>
      <c r="R31" s="7">
        <v>6.3925770304460302E-3</v>
      </c>
      <c r="S31" s="7">
        <v>1.8157319734365483E-2</v>
      </c>
      <c r="T31" s="7">
        <v>1.3869877058010001E-2</v>
      </c>
      <c r="U31" s="7">
        <v>2.4524172108753382E-3</v>
      </c>
      <c r="V31" s="7">
        <v>4.4023461400818135E-2</v>
      </c>
    </row>
    <row r="32" spans="1:22">
      <c r="A32" s="8">
        <v>1927</v>
      </c>
      <c r="B32" s="5">
        <v>1.9429999999999999E-2</v>
      </c>
      <c r="C32" s="5">
        <v>4.3949999999999996E-2</v>
      </c>
      <c r="D32" s="5">
        <v>3.2509999999999997E-2</v>
      </c>
      <c r="E32" s="5">
        <v>5.5700000000000003E-3</v>
      </c>
      <c r="F32" s="5">
        <v>0.10693000000000001</v>
      </c>
      <c r="H32" s="7">
        <v>0.18170765921630971</v>
      </c>
      <c r="I32" s="7">
        <v>0.41101655288506489</v>
      </c>
      <c r="J32" s="7">
        <v>0.30403067427288877</v>
      </c>
      <c r="K32" s="7">
        <v>5.2090152436173195E-2</v>
      </c>
      <c r="L32" s="7">
        <v>1</v>
      </c>
      <c r="M32" s="7"/>
      <c r="N32" s="7"/>
      <c r="O32" s="7"/>
      <c r="P32" s="7"/>
      <c r="Q32" s="7"/>
      <c r="R32" s="7">
        <v>8.8580500892415492E-3</v>
      </c>
      <c r="S32" s="7">
        <v>2.0036608410816576E-2</v>
      </c>
      <c r="T32" s="7">
        <v>1.4821163582153513E-2</v>
      </c>
      <c r="U32" s="7">
        <v>2.5393380852843763E-3</v>
      </c>
      <c r="V32" s="7">
        <v>4.8748908700082298E-2</v>
      </c>
    </row>
    <row r="33" spans="1:22">
      <c r="A33" s="8">
        <v>1928</v>
      </c>
      <c r="B33" s="5">
        <v>2.2159999999999999E-2</v>
      </c>
      <c r="C33" s="5">
        <v>4.8439999999999997E-2</v>
      </c>
      <c r="D33" s="5">
        <v>3.4419999999999999E-2</v>
      </c>
      <c r="E33" s="5">
        <v>1.022E-2</v>
      </c>
      <c r="F33" s="5">
        <v>0.12211</v>
      </c>
      <c r="H33" s="7">
        <v>0.1814757186143641</v>
      </c>
      <c r="I33" s="7">
        <v>0.39669150765703054</v>
      </c>
      <c r="J33" s="7">
        <v>0.28187699615101136</v>
      </c>
      <c r="K33" s="7">
        <v>8.3695029072148069E-2</v>
      </c>
      <c r="L33" s="7">
        <v>1</v>
      </c>
      <c r="M33" s="7"/>
      <c r="N33" s="7"/>
      <c r="O33" s="7"/>
      <c r="P33" s="7"/>
      <c r="Q33" s="7"/>
      <c r="R33" s="7">
        <v>9.8862368949364249E-3</v>
      </c>
      <c r="S33" s="7">
        <v>2.1610528663841173E-2</v>
      </c>
      <c r="T33" s="7">
        <v>1.5355788534463526E-2</v>
      </c>
      <c r="U33" s="7">
        <v>4.5594467990185137E-3</v>
      </c>
      <c r="V33" s="7">
        <v>5.4476912781619445E-2</v>
      </c>
    </row>
    <row r="34" spans="1:22">
      <c r="A34" s="8">
        <v>1929</v>
      </c>
      <c r="B34" s="5">
        <v>2.4550000000000002E-2</v>
      </c>
      <c r="C34" s="5">
        <v>5.3489999999999996E-2</v>
      </c>
      <c r="D34" s="5">
        <v>3.8859999999999999E-2</v>
      </c>
      <c r="E34" s="5">
        <v>1.2279999999999999E-2</v>
      </c>
      <c r="F34" s="5">
        <v>0.15534999999999999</v>
      </c>
      <c r="H34" s="7">
        <v>0.15803025426456391</v>
      </c>
      <c r="I34" s="7">
        <v>0.34431927904731252</v>
      </c>
      <c r="J34" s="7">
        <v>0.25014483424525269</v>
      </c>
      <c r="K34" s="7">
        <v>7.9047312520115876E-2</v>
      </c>
      <c r="L34" s="7">
        <v>1</v>
      </c>
      <c r="M34" s="7"/>
      <c r="N34" s="7"/>
      <c r="O34" s="7"/>
      <c r="P34" s="7"/>
      <c r="Q34" s="7"/>
      <c r="R34" s="7">
        <v>9.6262093881302937E-3</v>
      </c>
      <c r="S34" s="7">
        <v>2.0973765383751092E-2</v>
      </c>
      <c r="T34" s="7">
        <v>1.5237250379745139E-2</v>
      </c>
      <c r="U34" s="7">
        <v>4.815065225508757E-3</v>
      </c>
      <c r="V34" s="7">
        <v>6.0913711952995553E-2</v>
      </c>
    </row>
    <row r="35" spans="1:22">
      <c r="A35" s="8">
        <v>1930</v>
      </c>
      <c r="B35" s="5">
        <v>1.738E-2</v>
      </c>
      <c r="C35" s="5">
        <v>5.0189999999999999E-2</v>
      </c>
      <c r="D35" s="5">
        <v>2.92E-2</v>
      </c>
      <c r="E35" s="5">
        <v>9.7599999999999996E-3</v>
      </c>
      <c r="F35" s="5">
        <v>0.13025</v>
      </c>
      <c r="H35" s="7">
        <v>0.13343570057581572</v>
      </c>
      <c r="I35" s="7">
        <v>0.38533589251439537</v>
      </c>
      <c r="J35" s="7">
        <v>0.22418426103646832</v>
      </c>
      <c r="K35" s="7">
        <v>7.4932821497120911E-2</v>
      </c>
      <c r="L35" s="7">
        <v>1</v>
      </c>
      <c r="M35" s="7"/>
      <c r="N35" s="7"/>
      <c r="O35" s="7"/>
      <c r="P35" s="7"/>
      <c r="Q35" s="7"/>
      <c r="R35" s="7">
        <v>7.3062809802288175E-3</v>
      </c>
      <c r="S35" s="7">
        <v>2.1099093348543402E-2</v>
      </c>
      <c r="T35" s="7">
        <v>1.2275224661834377E-2</v>
      </c>
      <c r="U35" s="7">
        <v>4.1029518047775177E-3</v>
      </c>
      <c r="V35" s="7">
        <v>5.4755068911093413E-2</v>
      </c>
    </row>
    <row r="36" spans="1:22">
      <c r="A36" s="8">
        <v>1931</v>
      </c>
      <c r="B36" s="5">
        <v>2.017E-2</v>
      </c>
      <c r="C36" s="5">
        <v>4.5070000000000006E-2</v>
      </c>
      <c r="D36" s="5">
        <v>1.7989999999999999E-2</v>
      </c>
      <c r="E36" s="5">
        <v>7.2399999999999999E-3</v>
      </c>
      <c r="F36" s="5">
        <v>0.12795000000000001</v>
      </c>
      <c r="H36" s="7">
        <v>0.15763970300898789</v>
      </c>
      <c r="I36" s="7">
        <v>0.35224697147323175</v>
      </c>
      <c r="J36" s="7">
        <v>0.14060179757717856</v>
      </c>
      <c r="K36" s="7">
        <v>5.6584603360687762E-2</v>
      </c>
      <c r="L36" s="7">
        <v>1</v>
      </c>
      <c r="M36" s="7"/>
      <c r="N36" s="7"/>
      <c r="O36" s="7"/>
      <c r="P36" s="7"/>
      <c r="Q36" s="7"/>
      <c r="R36" s="7">
        <v>1.1086300224045498E-2</v>
      </c>
      <c r="S36" s="7">
        <v>2.4772412052440785E-2</v>
      </c>
      <c r="T36" s="7">
        <v>9.8880783852542641E-3</v>
      </c>
      <c r="U36" s="7">
        <v>3.979415648095657E-3</v>
      </c>
      <c r="V36" s="7">
        <v>7.032682764832035E-2</v>
      </c>
    </row>
    <row r="37" spans="1:22">
      <c r="A37" s="8">
        <v>1932</v>
      </c>
      <c r="B37" s="5">
        <v>1.5820000000000001E-2</v>
      </c>
      <c r="C37" s="5">
        <v>3.9980000000000002E-2</v>
      </c>
      <c r="D37" s="5">
        <v>1.4829999999999999E-2</v>
      </c>
      <c r="E37" s="5">
        <v>9.2599999999999991E-3</v>
      </c>
      <c r="F37" s="5">
        <v>8.9099999999999999E-2</v>
      </c>
      <c r="H37" s="7">
        <v>0.17755331088664422</v>
      </c>
      <c r="I37" s="7">
        <v>0.44870931537598208</v>
      </c>
      <c r="J37" s="7">
        <v>0.1664421997755331</v>
      </c>
      <c r="K37" s="7">
        <v>0.10392817059483725</v>
      </c>
      <c r="L37" s="7">
        <v>1</v>
      </c>
      <c r="M37" s="7"/>
      <c r="N37" s="7"/>
      <c r="O37" s="7"/>
      <c r="P37" s="7"/>
      <c r="Q37" s="7"/>
      <c r="R37" s="7">
        <v>7.3630984961034224E-3</v>
      </c>
      <c r="S37" s="7">
        <v>1.8607881028711429E-2</v>
      </c>
      <c r="T37" s="7">
        <v>6.9023230529212231E-3</v>
      </c>
      <c r="U37" s="7">
        <v>4.3098793978456184E-3</v>
      </c>
      <c r="V37" s="7">
        <v>4.1469789886397906E-2</v>
      </c>
    </row>
    <row r="38" spans="1:22">
      <c r="A38" s="8">
        <v>1933</v>
      </c>
      <c r="B38" s="5">
        <v>2.4120000000000003E-2</v>
      </c>
      <c r="C38" s="5">
        <v>4.3279999999999999E-2</v>
      </c>
      <c r="D38" s="5">
        <v>1.6469999999999999E-2</v>
      </c>
      <c r="E38" s="5">
        <v>9.3200000000000002E-3</v>
      </c>
      <c r="F38" s="5">
        <v>0.10707999999999999</v>
      </c>
      <c r="H38" s="7">
        <v>0.22525214792678375</v>
      </c>
      <c r="I38" s="7">
        <v>0.40418378782218906</v>
      </c>
      <c r="J38" s="7">
        <v>0.15381023533806498</v>
      </c>
      <c r="K38" s="7">
        <v>8.7037728800896538E-2</v>
      </c>
      <c r="L38" s="7">
        <v>1</v>
      </c>
      <c r="M38" s="7"/>
      <c r="N38" s="7"/>
      <c r="O38" s="7"/>
      <c r="P38" s="7"/>
      <c r="Q38" s="7"/>
      <c r="R38" s="7">
        <v>1.4820458623147443E-2</v>
      </c>
      <c r="S38" s="7">
        <v>2.659326074667584E-2</v>
      </c>
      <c r="T38" s="7">
        <v>1.0119940029985007E-2</v>
      </c>
      <c r="U38" s="7">
        <v>5.7266448742841697E-3</v>
      </c>
      <c r="V38" s="7">
        <v>6.5794971366775618E-2</v>
      </c>
    </row>
    <row r="39" spans="1:22">
      <c r="A39" s="8">
        <v>1934</v>
      </c>
      <c r="B39" s="5">
        <v>3.1039999999999998E-2</v>
      </c>
      <c r="C39" s="5">
        <v>5.1650000000000001E-2</v>
      </c>
      <c r="D39" s="5">
        <v>2.5649999999999999E-2</v>
      </c>
      <c r="E39" s="5">
        <v>9.2499999999999995E-3</v>
      </c>
      <c r="F39" s="5">
        <v>0.12662000000000001</v>
      </c>
      <c r="H39" s="7">
        <v>0.24514294740167428</v>
      </c>
      <c r="I39" s="7">
        <v>0.40791344179434524</v>
      </c>
      <c r="J39" s="7">
        <v>0.20257463275943766</v>
      </c>
      <c r="K39" s="7">
        <v>7.3053230137419045E-2</v>
      </c>
      <c r="L39" s="7">
        <v>1</v>
      </c>
      <c r="M39" s="7"/>
      <c r="N39" s="7"/>
      <c r="O39" s="7"/>
      <c r="P39" s="7"/>
      <c r="Q39" s="7"/>
      <c r="R39" s="7">
        <v>1.4845935159995563E-2</v>
      </c>
      <c r="S39" s="7">
        <v>2.470336826719623E-2</v>
      </c>
      <c r="T39" s="7">
        <v>1.2267984434725716E-2</v>
      </c>
      <c r="U39" s="7">
        <v>4.4241269403981626E-3</v>
      </c>
      <c r="V39" s="7">
        <v>6.0560319264131399E-2</v>
      </c>
    </row>
    <row r="40" spans="1:22">
      <c r="A40" s="8">
        <v>1935</v>
      </c>
      <c r="B40" s="5">
        <v>3.227E-2</v>
      </c>
      <c r="C40" s="5">
        <v>5.842E-2</v>
      </c>
      <c r="D40" s="5">
        <v>3.0510000000000002E-2</v>
      </c>
      <c r="E40" s="5">
        <v>1.04E-2</v>
      </c>
      <c r="F40" s="5">
        <v>0.14119000000000001</v>
      </c>
      <c r="H40" s="7">
        <v>0.22855726326227069</v>
      </c>
      <c r="I40" s="7">
        <v>0.41376868050145194</v>
      </c>
      <c r="J40" s="7">
        <v>0.21609179120334301</v>
      </c>
      <c r="K40" s="7">
        <v>7.3659607620936318E-2</v>
      </c>
      <c r="L40" s="7">
        <v>1</v>
      </c>
      <c r="M40" s="7"/>
      <c r="N40" s="7"/>
      <c r="O40" s="7"/>
      <c r="P40" s="7"/>
      <c r="Q40" s="7"/>
      <c r="R40" s="7">
        <v>1.5124331661079991E-2</v>
      </c>
      <c r="S40" s="7">
        <v>2.7380336400380945E-2</v>
      </c>
      <c r="T40" s="7">
        <v>1.4299453330633732E-2</v>
      </c>
      <c r="U40" s="7">
        <v>4.8742810435460767E-3</v>
      </c>
      <c r="V40" s="7">
        <v>6.617305197483371E-2</v>
      </c>
    </row>
    <row r="41" spans="1:22">
      <c r="A41" s="8">
        <v>1936</v>
      </c>
      <c r="B41" s="5">
        <v>3.5139999999999998E-2</v>
      </c>
      <c r="C41" s="5">
        <v>6.3759999999999997E-2</v>
      </c>
      <c r="D41" s="5">
        <v>3.7450000000000004E-2</v>
      </c>
      <c r="E41" s="5">
        <v>1.116E-2</v>
      </c>
      <c r="F41" s="5">
        <v>0.20165</v>
      </c>
      <c r="H41" s="7">
        <v>0.17426233573022562</v>
      </c>
      <c r="I41" s="7">
        <v>0.31619142077857676</v>
      </c>
      <c r="J41" s="7">
        <v>0.18571782791966282</v>
      </c>
      <c r="K41" s="7">
        <v>5.5343416811306723E-2</v>
      </c>
      <c r="L41" s="7">
        <v>1</v>
      </c>
      <c r="M41" s="7"/>
      <c r="N41" s="7"/>
      <c r="O41" s="7"/>
      <c r="P41" s="7"/>
      <c r="Q41" s="7"/>
      <c r="R41" s="7">
        <v>1.4345152367235903E-2</v>
      </c>
      <c r="S41" s="7">
        <v>2.6028654380619271E-2</v>
      </c>
      <c r="T41" s="7">
        <v>1.528816039137691E-2</v>
      </c>
      <c r="U41" s="7">
        <v>4.5558309737721309E-3</v>
      </c>
      <c r="V41" s="7">
        <v>8.2319293535945359E-2</v>
      </c>
    </row>
    <row r="42" spans="1:22">
      <c r="A42" s="8">
        <v>1937</v>
      </c>
      <c r="B42" s="5">
        <v>4.2070000000000003E-2</v>
      </c>
      <c r="C42" s="5">
        <v>6.9150000000000003E-2</v>
      </c>
      <c r="D42" s="5">
        <v>3.8109999999999998E-2</v>
      </c>
      <c r="E42" s="5">
        <v>1.3849999999999999E-2</v>
      </c>
      <c r="F42" s="5">
        <v>0.19272999999999998</v>
      </c>
      <c r="H42" s="7">
        <v>0.21828464691537389</v>
      </c>
      <c r="I42" s="7">
        <v>0.35879209256472788</v>
      </c>
      <c r="J42" s="7">
        <v>0.19773776786177555</v>
      </c>
      <c r="K42" s="7">
        <v>7.1862190629377889E-2</v>
      </c>
      <c r="L42" s="7">
        <v>1</v>
      </c>
      <c r="M42" s="7"/>
      <c r="N42" s="7"/>
      <c r="O42" s="7"/>
      <c r="P42" s="7"/>
      <c r="Q42" s="7"/>
      <c r="R42" s="7">
        <v>1.4989496307317812E-2</v>
      </c>
      <c r="S42" s="7">
        <v>2.4638071539125901E-2</v>
      </c>
      <c r="T42" s="7">
        <v>1.3578552514187823E-2</v>
      </c>
      <c r="U42" s="7">
        <v>4.9347402865783617E-3</v>
      </c>
      <c r="V42" s="7">
        <v>6.8669494255035921E-2</v>
      </c>
    </row>
    <row r="43" spans="1:22">
      <c r="A43" s="8">
        <v>1938</v>
      </c>
      <c r="B43" s="5">
        <v>3.9350000000000003E-2</v>
      </c>
      <c r="C43" s="5">
        <v>7.196000000000001E-2</v>
      </c>
      <c r="D43" s="5">
        <v>4.0509999999999997E-2</v>
      </c>
      <c r="E43" s="5">
        <v>1.806E-2</v>
      </c>
      <c r="F43" s="5">
        <v>0.22163999999999998</v>
      </c>
      <c r="H43" s="7">
        <v>0.17754015520664143</v>
      </c>
      <c r="I43" s="7">
        <v>0.32467063706912119</v>
      </c>
      <c r="J43" s="7">
        <v>0.18277386753293631</v>
      </c>
      <c r="K43" s="7">
        <v>8.1483486735246358E-2</v>
      </c>
      <c r="L43" s="7">
        <v>1</v>
      </c>
      <c r="M43" s="7"/>
      <c r="N43" s="7"/>
      <c r="O43" s="7"/>
      <c r="P43" s="7"/>
      <c r="Q43" s="7"/>
      <c r="R43" s="7">
        <v>1.2829098155152867E-2</v>
      </c>
      <c r="S43" s="7">
        <v>2.3460785342942828E-2</v>
      </c>
      <c r="T43" s="7">
        <v>1.320728757980286E-2</v>
      </c>
      <c r="U43" s="7">
        <v>5.8880181113611374E-3</v>
      </c>
      <c r="V43" s="7">
        <v>7.2260262137435347E-2</v>
      </c>
    </row>
    <row r="44" spans="1:22">
      <c r="A44" s="8">
        <v>1939</v>
      </c>
      <c r="B44" s="5">
        <v>4.224E-2</v>
      </c>
      <c r="C44" s="5">
        <v>7.5669999999999987E-2</v>
      </c>
      <c r="D44" s="5">
        <v>3.4790000000000001E-2</v>
      </c>
      <c r="E44" s="5">
        <v>1.634E-2</v>
      </c>
      <c r="F44" s="5">
        <v>0.20848</v>
      </c>
      <c r="H44" s="7">
        <v>0.20260936300844207</v>
      </c>
      <c r="I44" s="7">
        <v>0.36296047582501911</v>
      </c>
      <c r="J44" s="7">
        <v>0.16687452033768227</v>
      </c>
      <c r="K44" s="7">
        <v>7.8376822716807376E-2</v>
      </c>
      <c r="L44" s="7">
        <v>1</v>
      </c>
      <c r="M44" s="7"/>
      <c r="N44" s="7"/>
      <c r="O44" s="7"/>
      <c r="P44" s="7"/>
      <c r="Q44" s="7"/>
      <c r="R44" s="7">
        <v>1.4099457251006389E-2</v>
      </c>
      <c r="S44" s="7">
        <v>2.5258189635029672E-2</v>
      </c>
      <c r="T44" s="7">
        <v>1.1612692181877658E-2</v>
      </c>
      <c r="U44" s="7">
        <v>5.4541934536326796E-3</v>
      </c>
      <c r="V44" s="7">
        <v>6.9589366659323193E-2</v>
      </c>
    </row>
    <row r="45" spans="1:22">
      <c r="A45" s="8">
        <v>1940</v>
      </c>
      <c r="B45" s="5">
        <v>4.7270000000000006E-2</v>
      </c>
      <c r="C45" s="5">
        <v>7.1789999999999993E-2</v>
      </c>
      <c r="D45" s="5">
        <v>3.6289999999999996E-2</v>
      </c>
      <c r="E45" s="5">
        <v>1.472E-2</v>
      </c>
      <c r="F45" s="5">
        <v>0.21872999999999998</v>
      </c>
      <c r="H45" s="7">
        <v>0.21611118730855397</v>
      </c>
      <c r="I45" s="7">
        <v>0.32821286517624471</v>
      </c>
      <c r="J45" s="7">
        <v>0.16591231198280984</v>
      </c>
      <c r="K45" s="7">
        <v>6.7297581493165101E-2</v>
      </c>
      <c r="L45" s="7">
        <v>1</v>
      </c>
      <c r="M45" s="7"/>
      <c r="N45" s="7"/>
      <c r="O45" s="7"/>
      <c r="P45" s="7"/>
      <c r="Q45" s="7"/>
      <c r="R45" s="7">
        <v>1.4829803921568629E-2</v>
      </c>
      <c r="S45" s="7">
        <v>2.2522352941176469E-2</v>
      </c>
      <c r="T45" s="7">
        <v>1.1385098039215684E-2</v>
      </c>
      <c r="U45" s="7">
        <v>4.6180392156862744E-3</v>
      </c>
      <c r="V45" s="7">
        <v>6.8621176470588227E-2</v>
      </c>
    </row>
    <row r="46" spans="1:22">
      <c r="A46" s="8">
        <v>1941</v>
      </c>
      <c r="B46" s="5">
        <v>5.4939999999999996E-2</v>
      </c>
      <c r="C46" s="5">
        <v>8.4229999999999999E-2</v>
      </c>
      <c r="D46" s="5">
        <v>3.9219999999999998E-2</v>
      </c>
      <c r="E46" s="5">
        <v>2.4469999999999999E-2</v>
      </c>
      <c r="F46" s="5">
        <v>0.26754</v>
      </c>
      <c r="H46" s="7">
        <v>0.20535247065859308</v>
      </c>
      <c r="I46" s="7">
        <v>0.31483142707632505</v>
      </c>
      <c r="J46" s="7">
        <v>0.1465949016969425</v>
      </c>
      <c r="K46" s="7">
        <v>9.1462958809897577E-2</v>
      </c>
      <c r="L46" s="7">
        <v>1</v>
      </c>
      <c r="M46" s="7"/>
      <c r="N46" s="7"/>
      <c r="O46" s="7"/>
      <c r="P46" s="7"/>
      <c r="Q46" s="7"/>
      <c r="R46" s="7">
        <v>1.6278397937793052E-2</v>
      </c>
      <c r="S46" s="7">
        <v>2.4956852171465396E-2</v>
      </c>
      <c r="T46" s="7">
        <v>1.1620654661817319E-2</v>
      </c>
      <c r="U46" s="7">
        <v>7.250316664321005E-3</v>
      </c>
      <c r="V46" s="7">
        <v>7.9270523922045019E-2</v>
      </c>
    </row>
    <row r="47" spans="1:22">
      <c r="A47" s="8">
        <v>1942</v>
      </c>
      <c r="B47" s="5">
        <v>0.10482999999999999</v>
      </c>
      <c r="C47" s="5">
        <v>9.0340000000000004E-2</v>
      </c>
      <c r="D47" s="5">
        <v>3.653E-2</v>
      </c>
      <c r="E47" s="5">
        <v>1.8550000000000001E-2</v>
      </c>
      <c r="F47" s="5">
        <v>0.31042999999999998</v>
      </c>
      <c r="H47" s="7">
        <v>0.33769287762136391</v>
      </c>
      <c r="I47" s="7">
        <v>0.29101568791676063</v>
      </c>
      <c r="J47" s="7">
        <v>0.11767548239538705</v>
      </c>
      <c r="K47" s="7">
        <v>5.9755822568695043E-2</v>
      </c>
      <c r="L47" s="7">
        <v>1</v>
      </c>
      <c r="M47" s="7"/>
      <c r="N47" s="7"/>
      <c r="O47" s="7"/>
      <c r="P47" s="7"/>
      <c r="Q47" s="7"/>
      <c r="R47" s="7">
        <v>2.5350035063961496E-2</v>
      </c>
      <c r="S47" s="7">
        <v>2.184605711798418E-2</v>
      </c>
      <c r="T47" s="7">
        <v>8.8337000943099642E-3</v>
      </c>
      <c r="U47" s="7">
        <v>4.4857688680385935E-3</v>
      </c>
      <c r="V47" s="7">
        <v>7.5068314269823216E-2</v>
      </c>
    </row>
    <row r="48" spans="1:22">
      <c r="A48" s="8">
        <v>1943</v>
      </c>
      <c r="B48" s="5">
        <v>0.14877000000000001</v>
      </c>
      <c r="C48" s="5">
        <v>0.10834000000000001</v>
      </c>
      <c r="D48" s="5">
        <v>4.5630000000000004E-2</v>
      </c>
      <c r="E48" s="5">
        <v>2.2120000000000001E-2</v>
      </c>
      <c r="F48" s="5">
        <v>0.35093000000000002</v>
      </c>
      <c r="H48" s="7">
        <v>0.42393069842988634</v>
      </c>
      <c r="I48" s="7">
        <v>0.30872253725814264</v>
      </c>
      <c r="J48" s="7">
        <v>0.13002593109736985</v>
      </c>
      <c r="K48" s="7">
        <v>6.3032513606702187E-2</v>
      </c>
      <c r="L48" s="7">
        <v>1</v>
      </c>
      <c r="M48" s="7"/>
      <c r="N48" s="7"/>
      <c r="O48" s="7"/>
      <c r="P48" s="7"/>
      <c r="Q48" s="7"/>
      <c r="R48" s="7">
        <v>3.1979449919927773E-2</v>
      </c>
      <c r="S48" s="7">
        <v>2.3288657688545905E-2</v>
      </c>
      <c r="T48" s="7">
        <v>9.8085790135531634E-3</v>
      </c>
      <c r="U48" s="7">
        <v>4.7548930041594563E-3</v>
      </c>
      <c r="V48" s="7">
        <v>7.5435560666802792E-2</v>
      </c>
    </row>
    <row r="49" spans="1:22">
      <c r="A49" s="8">
        <v>1944</v>
      </c>
      <c r="B49" s="5">
        <v>9.8479999999999998E-2</v>
      </c>
      <c r="C49" s="5">
        <v>0.12145</v>
      </c>
      <c r="D49" s="5">
        <v>0.11892</v>
      </c>
      <c r="E49" s="5">
        <v>2.6179999999999998E-2</v>
      </c>
      <c r="F49" s="5">
        <v>0.41012999999999999</v>
      </c>
      <c r="H49" s="7">
        <v>0.24011898666276546</v>
      </c>
      <c r="I49" s="7">
        <v>0.29612561870626386</v>
      </c>
      <c r="J49" s="7">
        <v>0.28995684295223467</v>
      </c>
      <c r="K49" s="7">
        <v>6.3833418672128342E-2</v>
      </c>
      <c r="L49" s="7">
        <v>1</v>
      </c>
      <c r="M49" s="7"/>
      <c r="N49" s="7"/>
      <c r="O49" s="7"/>
      <c r="P49" s="7"/>
      <c r="Q49" s="7"/>
      <c r="R49" s="7">
        <v>1.7491075075928456E-2</v>
      </c>
      <c r="S49" s="7">
        <v>2.1570786636591299E-2</v>
      </c>
      <c r="T49" s="7">
        <v>2.1121432250501747E-2</v>
      </c>
      <c r="U49" s="7">
        <v>4.6498410386657894E-3</v>
      </c>
      <c r="V49" s="7">
        <v>7.2843365362414064E-2</v>
      </c>
    </row>
    <row r="50" spans="1:22">
      <c r="A50" s="8">
        <v>1945</v>
      </c>
      <c r="B50" s="5">
        <v>0.11899999999999999</v>
      </c>
      <c r="C50" s="5">
        <v>0.13240000000000005</v>
      </c>
      <c r="D50" s="5">
        <v>0.12595000000000001</v>
      </c>
      <c r="E50" s="5">
        <v>2.9929999999999998E-2</v>
      </c>
      <c r="F50" s="5">
        <v>0.43481999999999998</v>
      </c>
      <c r="H50" s="7">
        <v>0.27367646382411115</v>
      </c>
      <c r="I50" s="7">
        <v>0.30449381353203636</v>
      </c>
      <c r="J50" s="7">
        <v>0.28966008923232606</v>
      </c>
      <c r="K50" s="7">
        <v>6.8833080355089463E-2</v>
      </c>
      <c r="L50" s="7">
        <v>1</v>
      </c>
      <c r="M50" s="7"/>
      <c r="N50" s="7"/>
      <c r="O50" s="7"/>
      <c r="P50" s="7"/>
      <c r="Q50" s="7"/>
      <c r="R50" s="7">
        <v>1.918643084017219E-2</v>
      </c>
      <c r="S50" s="7">
        <v>2.1346919691082343E-2</v>
      </c>
      <c r="T50" s="7">
        <v>2.0306982893442752E-2</v>
      </c>
      <c r="U50" s="7">
        <v>4.8256292020701988E-3</v>
      </c>
      <c r="V50" s="7">
        <v>7.0106250906921616E-2</v>
      </c>
    </row>
    <row r="51" spans="1:22">
      <c r="A51" s="8">
        <v>1946</v>
      </c>
      <c r="B51" s="5">
        <v>0.16131999999999999</v>
      </c>
      <c r="C51" s="5">
        <v>0.16765000000000002</v>
      </c>
      <c r="D51" s="5">
        <v>0.21251</v>
      </c>
      <c r="E51" s="5">
        <v>3.6929999999999998E-2</v>
      </c>
      <c r="F51" s="5">
        <v>0.66249000000000002</v>
      </c>
      <c r="H51" s="7">
        <v>0.24350556234811088</v>
      </c>
      <c r="I51" s="7">
        <v>0.25306042355356312</v>
      </c>
      <c r="J51" s="7">
        <v>0.32077465320231247</v>
      </c>
      <c r="K51" s="7">
        <v>5.5744237648870168E-2</v>
      </c>
      <c r="L51" s="7">
        <v>1</v>
      </c>
      <c r="M51" s="7"/>
      <c r="N51" s="7"/>
      <c r="O51" s="7"/>
      <c r="P51" s="7"/>
      <c r="Q51" s="7"/>
      <c r="R51" s="7">
        <v>2.2634579778615511E-2</v>
      </c>
      <c r="S51" s="7">
        <v>2.3522733076400269E-2</v>
      </c>
      <c r="T51" s="7">
        <v>2.981697587871053E-2</v>
      </c>
      <c r="U51" s="7">
        <v>5.1815957799669658E-3</v>
      </c>
      <c r="V51" s="7">
        <v>9.2953029739244936E-2</v>
      </c>
    </row>
    <row r="52" spans="1:22">
      <c r="A52" s="8">
        <v>1947</v>
      </c>
      <c r="B52" s="5">
        <v>0.19638999999999998</v>
      </c>
      <c r="C52" s="5">
        <v>0.21293000000000001</v>
      </c>
      <c r="D52" s="5">
        <v>0.28481000000000001</v>
      </c>
      <c r="E52" s="5">
        <v>5.5869999999999996E-2</v>
      </c>
      <c r="F52" s="5">
        <v>0.95633000000000001</v>
      </c>
      <c r="H52" s="7">
        <v>0.20535798312298054</v>
      </c>
      <c r="I52" s="7">
        <v>0.22265326822331205</v>
      </c>
      <c r="J52" s="7">
        <v>0.29781560758315645</v>
      </c>
      <c r="K52" s="7">
        <v>5.8421256260914114E-2</v>
      </c>
      <c r="L52" s="7">
        <v>1</v>
      </c>
      <c r="M52" s="7"/>
      <c r="N52" s="7"/>
      <c r="O52" s="7"/>
      <c r="P52" s="7"/>
      <c r="Q52" s="7"/>
      <c r="R52" s="7">
        <v>1.1235833882781574E-2</v>
      </c>
      <c r="S52" s="7">
        <v>1.2182117769034476E-2</v>
      </c>
      <c r="T52" s="7">
        <v>1.6294505057054945E-2</v>
      </c>
      <c r="U52" s="7">
        <v>3.196425678654751E-3</v>
      </c>
      <c r="V52" s="7">
        <v>5.4713401991549997E-2</v>
      </c>
    </row>
    <row r="53" spans="1:22">
      <c r="A53" s="8">
        <v>1948</v>
      </c>
      <c r="B53" s="5">
        <v>0.27185000000000004</v>
      </c>
      <c r="C53" s="5">
        <v>0.22382999999999997</v>
      </c>
      <c r="D53" s="5">
        <v>0.28488000000000002</v>
      </c>
      <c r="E53" s="5">
        <v>5.5969999999999999E-2</v>
      </c>
      <c r="F53" s="5">
        <v>1.12171</v>
      </c>
      <c r="H53" s="7">
        <v>0.24235319289299376</v>
      </c>
      <c r="I53" s="7">
        <v>0.1995435540380312</v>
      </c>
      <c r="J53" s="7">
        <v>0.25396938602669139</v>
      </c>
      <c r="K53" s="7">
        <v>4.9897032209751183E-2</v>
      </c>
      <c r="L53" s="7">
        <v>1</v>
      </c>
      <c r="M53" s="7"/>
      <c r="N53" s="7"/>
      <c r="O53" s="7"/>
      <c r="P53" s="7"/>
      <c r="Q53" s="7"/>
      <c r="R53" s="7">
        <v>1.511247125267194E-2</v>
      </c>
      <c r="S53" s="7">
        <v>1.2442981204655359E-2</v>
      </c>
      <c r="T53" s="7">
        <v>1.5836824757995888E-2</v>
      </c>
      <c r="U53" s="7">
        <v>3.1114401913262769E-3</v>
      </c>
      <c r="V53" s="7">
        <v>6.2357219528543825E-2</v>
      </c>
    </row>
    <row r="54" spans="1:22">
      <c r="A54" s="8">
        <v>1949</v>
      </c>
      <c r="B54" s="5">
        <v>0.31263000000000002</v>
      </c>
      <c r="C54" s="5">
        <v>0.32828999999999997</v>
      </c>
      <c r="D54" s="5">
        <v>0.33964</v>
      </c>
      <c r="E54" s="5">
        <v>7.1029999999999996E-2</v>
      </c>
      <c r="F54" s="5">
        <v>1.1782699999999999</v>
      </c>
      <c r="H54" s="7">
        <v>0.26532967825710579</v>
      </c>
      <c r="I54" s="7">
        <v>0.27862035017440823</v>
      </c>
      <c r="J54" s="7">
        <v>0.28825311685776606</v>
      </c>
      <c r="K54" s="7">
        <v>6.0283296697700869E-2</v>
      </c>
      <c r="L54" s="7">
        <v>1</v>
      </c>
      <c r="M54" s="7"/>
      <c r="N54" s="7"/>
      <c r="O54" s="7"/>
      <c r="P54" s="7"/>
      <c r="Q54" s="7"/>
      <c r="R54" s="7">
        <v>1.7393070144205089E-2</v>
      </c>
      <c r="S54" s="7">
        <v>1.8264309239807722E-2</v>
      </c>
      <c r="T54" s="7">
        <v>1.8895762862738114E-2</v>
      </c>
      <c r="U54" s="7">
        <v>3.9517313512551179E-3</v>
      </c>
      <c r="V54" s="7">
        <v>6.5552674915435274E-2</v>
      </c>
    </row>
    <row r="55" spans="1:22">
      <c r="A55" s="8">
        <v>1950</v>
      </c>
      <c r="B55" s="5">
        <v>0.40260000000000001</v>
      </c>
      <c r="C55" s="5">
        <v>0.43099999999999988</v>
      </c>
      <c r="D55" s="5">
        <v>0.7016</v>
      </c>
      <c r="E55" s="5">
        <v>9.74E-2</v>
      </c>
      <c r="F55" s="5">
        <v>1.72827</v>
      </c>
      <c r="H55" s="7">
        <v>0.23294971271849885</v>
      </c>
      <c r="I55" s="7">
        <v>0.24938233030718573</v>
      </c>
      <c r="J55" s="7">
        <v>0.40595508803601288</v>
      </c>
      <c r="K55" s="7">
        <v>5.6356934969651731E-2</v>
      </c>
      <c r="L55" s="7">
        <v>1</v>
      </c>
      <c r="M55" s="7"/>
      <c r="N55" s="7"/>
      <c r="O55" s="7"/>
      <c r="P55" s="7"/>
      <c r="Q55" s="7"/>
      <c r="R55" s="7">
        <v>2.5639132413706894E-2</v>
      </c>
      <c r="S55" s="7">
        <v>2.7447754769765693E-2</v>
      </c>
      <c r="T55" s="7">
        <v>4.4680614260945745E-2</v>
      </c>
      <c r="U55" s="7">
        <v>6.2028104746523881E-3</v>
      </c>
      <c r="V55" s="7">
        <v>0.11006294927132938</v>
      </c>
    </row>
    <row r="56" spans="1:22">
      <c r="A56" s="8">
        <v>1951</v>
      </c>
      <c r="B56" s="5">
        <v>0.43669999999999998</v>
      </c>
      <c r="C56" s="5">
        <v>0.15979999999999994</v>
      </c>
      <c r="D56" s="5">
        <v>1.0644</v>
      </c>
      <c r="E56" s="5">
        <v>5.595E-2</v>
      </c>
      <c r="F56" s="5">
        <v>2.1512699999999998</v>
      </c>
      <c r="H56" s="7">
        <v>0.20299636958633738</v>
      </c>
      <c r="I56" s="7">
        <v>7.4281703365918716E-2</v>
      </c>
      <c r="J56" s="7">
        <v>0.49477750352117594</v>
      </c>
      <c r="K56" s="7">
        <v>2.6007893012034752E-2</v>
      </c>
      <c r="L56" s="7">
        <v>1</v>
      </c>
      <c r="M56" s="7"/>
      <c r="N56" s="7"/>
      <c r="O56" s="7"/>
      <c r="P56" s="7"/>
      <c r="Q56" s="7"/>
      <c r="R56" s="7">
        <v>2.1743637006502944E-2</v>
      </c>
      <c r="S56" s="7">
        <v>7.9565678810148144E-3</v>
      </c>
      <c r="T56" s="7">
        <v>5.2997314471540498E-2</v>
      </c>
      <c r="U56" s="7">
        <v>2.7857945741100064E-3</v>
      </c>
      <c r="V56" s="7">
        <v>0.10711342794362168</v>
      </c>
    </row>
    <row r="57" spans="1:22">
      <c r="A57" s="8">
        <v>1952</v>
      </c>
      <c r="B57" s="5">
        <v>0.6109</v>
      </c>
      <c r="C57" s="5">
        <v>0.15529999999999997</v>
      </c>
      <c r="D57" s="5">
        <v>0.95629999999999993</v>
      </c>
      <c r="E57" s="5">
        <v>5.4420000000000003E-2</v>
      </c>
      <c r="F57" s="5">
        <v>2.2086600000000001</v>
      </c>
      <c r="H57" s="7">
        <v>0.27659304736808743</v>
      </c>
      <c r="I57" s="7">
        <v>7.0314127117799913E-2</v>
      </c>
      <c r="J57" s="7">
        <v>0.43297746144721228</v>
      </c>
      <c r="K57" s="7">
        <v>2.4639374100133112E-2</v>
      </c>
      <c r="L57" s="7">
        <v>1</v>
      </c>
      <c r="M57" s="7"/>
      <c r="N57" s="7"/>
      <c r="O57" s="7"/>
      <c r="P57" s="7"/>
      <c r="Q57" s="7"/>
      <c r="R57" s="7">
        <v>2.8598677391550701E-2</v>
      </c>
      <c r="S57" s="7">
        <v>7.2702154180845028E-3</v>
      </c>
      <c r="T57" s="7">
        <v>4.4768235700671032E-2</v>
      </c>
      <c r="U57" s="7">
        <v>2.5476183068393996E-3</v>
      </c>
      <c r="V57" s="7">
        <v>0.10339622656346763</v>
      </c>
    </row>
    <row r="58" spans="1:22">
      <c r="A58" s="8">
        <v>1953</v>
      </c>
      <c r="B58" s="5">
        <v>0.57669999999999999</v>
      </c>
      <c r="C58" s="5">
        <v>0.16779999999999995</v>
      </c>
      <c r="D58" s="5">
        <v>0.86320000000000008</v>
      </c>
      <c r="E58" s="5">
        <v>5.7759999999999999E-2</v>
      </c>
      <c r="F58" s="5">
        <v>2.1599299999999997</v>
      </c>
      <c r="H58" s="7">
        <v>0.26699939349886342</v>
      </c>
      <c r="I58" s="7">
        <v>7.768770284222172E-2</v>
      </c>
      <c r="J58" s="7">
        <v>0.39964258100956984</v>
      </c>
      <c r="K58" s="7">
        <v>2.6741607366905413E-2</v>
      </c>
      <c r="L58" s="7">
        <v>1</v>
      </c>
      <c r="M58" s="7"/>
      <c r="N58" s="7"/>
      <c r="O58" s="7"/>
      <c r="P58" s="7"/>
      <c r="Q58" s="7"/>
      <c r="R58" s="7">
        <v>2.415602736215576E-2</v>
      </c>
      <c r="S58" s="7">
        <v>7.0285787955084713E-3</v>
      </c>
      <c r="T58" s="7">
        <v>3.6156550752579945E-2</v>
      </c>
      <c r="U58" s="7">
        <v>2.4193725341392692E-3</v>
      </c>
      <c r="V58" s="7">
        <v>9.0472218103591268E-2</v>
      </c>
    </row>
    <row r="59" spans="1:22">
      <c r="A59" s="8">
        <v>1954</v>
      </c>
      <c r="B59" s="5">
        <v>0.60470000000000002</v>
      </c>
      <c r="C59" s="5">
        <v>0.18939999999999999</v>
      </c>
      <c r="D59" s="5">
        <v>1.0005999999999999</v>
      </c>
      <c r="E59" s="5">
        <v>8.2209999999999991E-2</v>
      </c>
      <c r="F59" s="5">
        <v>2.4262899999999998</v>
      </c>
      <c r="H59" s="7">
        <v>0.24922824559306597</v>
      </c>
      <c r="I59" s="7">
        <v>7.8061567248762509E-2</v>
      </c>
      <c r="J59" s="7">
        <v>0.41239917734483511</v>
      </c>
      <c r="K59" s="7">
        <v>3.3883006565579549E-2</v>
      </c>
      <c r="L59" s="7">
        <v>1</v>
      </c>
      <c r="M59" s="7"/>
      <c r="N59" s="7"/>
      <c r="O59" s="7"/>
      <c r="P59" s="7"/>
      <c r="Q59" s="7"/>
      <c r="R59" s="7">
        <v>2.1983136385499129E-2</v>
      </c>
      <c r="S59" s="7">
        <v>6.8854076921010992E-3</v>
      </c>
      <c r="T59" s="7">
        <v>3.6375601566612251E-2</v>
      </c>
      <c r="U59" s="7">
        <v>2.9886450177805243E-3</v>
      </c>
      <c r="V59" s="7">
        <v>8.820483542380135E-2</v>
      </c>
    </row>
    <row r="60" spans="1:22">
      <c r="A60" s="8">
        <v>1955</v>
      </c>
      <c r="B60" s="5">
        <v>0.67389999999999994</v>
      </c>
      <c r="C60" s="5">
        <v>0.24469999999999981</v>
      </c>
      <c r="D60" s="5">
        <v>1.0829000000000002</v>
      </c>
      <c r="E60" s="5">
        <v>8.9939999999999992E-2</v>
      </c>
      <c r="F60" s="5">
        <v>2.8456900000000003</v>
      </c>
      <c r="H60" s="7">
        <v>0.23681427000130018</v>
      </c>
      <c r="I60" s="7">
        <v>8.598968967104631E-2</v>
      </c>
      <c r="J60" s="7">
        <v>0.38054039617807989</v>
      </c>
      <c r="K60" s="7">
        <v>3.1605691414033146E-2</v>
      </c>
      <c r="L60" s="7">
        <v>1</v>
      </c>
      <c r="M60" s="7"/>
      <c r="N60" s="7"/>
      <c r="O60" s="7"/>
      <c r="P60" s="7"/>
      <c r="Q60" s="7"/>
      <c r="R60" s="7">
        <v>2.2433653215332344E-2</v>
      </c>
      <c r="S60" s="7">
        <v>8.1458895114880862E-3</v>
      </c>
      <c r="T60" s="7">
        <v>3.6048973240663904E-2</v>
      </c>
      <c r="U60" s="7">
        <v>2.9940388339323208E-3</v>
      </c>
      <c r="V60" s="7">
        <v>9.4731002549842874E-2</v>
      </c>
    </row>
    <row r="61" spans="1:22">
      <c r="A61" s="8">
        <v>1956</v>
      </c>
      <c r="B61" s="5">
        <v>0.74990000000000001</v>
      </c>
      <c r="C61" s="5">
        <v>0.28649999999999998</v>
      </c>
      <c r="D61" s="5">
        <v>1.1880999999999999</v>
      </c>
      <c r="E61" s="5">
        <v>0.10529000000000001</v>
      </c>
      <c r="F61" s="5">
        <v>3.0104600000000001</v>
      </c>
      <c r="H61" s="7">
        <v>0.24909814446961592</v>
      </c>
      <c r="I61" s="7">
        <v>9.5168180278097023E-2</v>
      </c>
      <c r="J61" s="7">
        <v>0.39465729489845403</v>
      </c>
      <c r="K61" s="7">
        <v>3.4974721471137303E-2</v>
      </c>
      <c r="L61" s="7">
        <v>1</v>
      </c>
      <c r="M61" s="7"/>
      <c r="N61" s="7"/>
      <c r="O61" s="7"/>
      <c r="P61" s="7"/>
      <c r="Q61" s="7"/>
      <c r="R61" s="7">
        <v>2.2090215901587364E-2</v>
      </c>
      <c r="S61" s="7">
        <v>8.4395877527734097E-3</v>
      </c>
      <c r="T61" s="7">
        <v>3.4998513818743762E-2</v>
      </c>
      <c r="U61" s="7">
        <v>3.1015853210803225E-3</v>
      </c>
      <c r="V61" s="7">
        <v>8.868077258713522E-2</v>
      </c>
    </row>
    <row r="62" spans="1:22">
      <c r="A62" s="8">
        <v>1957</v>
      </c>
      <c r="B62" s="5">
        <v>0.82820000000000005</v>
      </c>
      <c r="C62" s="5">
        <v>0.35979999999999995</v>
      </c>
      <c r="D62" s="5">
        <v>1.3192000000000002</v>
      </c>
      <c r="E62" s="5">
        <v>0.10817</v>
      </c>
      <c r="F62" s="5">
        <v>3.3759800000000002</v>
      </c>
      <c r="H62" s="7">
        <v>0.2453213585388539</v>
      </c>
      <c r="I62" s="7">
        <v>0.10657646076102345</v>
      </c>
      <c r="J62" s="7">
        <v>0.39076060877137903</v>
      </c>
      <c r="K62" s="7">
        <v>3.2041066593996408E-2</v>
      </c>
      <c r="L62" s="7">
        <v>1</v>
      </c>
      <c r="M62" s="7"/>
      <c r="N62" s="7"/>
      <c r="O62" s="7"/>
      <c r="P62" s="7"/>
      <c r="Q62" s="7"/>
      <c r="R62" s="7">
        <v>2.2359165834683427E-2</v>
      </c>
      <c r="S62" s="7">
        <v>9.7136293978738169E-3</v>
      </c>
      <c r="T62" s="7">
        <v>3.5614841305378384E-2</v>
      </c>
      <c r="U62" s="7">
        <v>2.9202981989105365E-3</v>
      </c>
      <c r="V62" s="7">
        <v>9.1142352903374246E-2</v>
      </c>
    </row>
    <row r="63" spans="1:22">
      <c r="A63" s="8">
        <v>1958</v>
      </c>
      <c r="B63" s="5">
        <v>1.2545999999999999</v>
      </c>
      <c r="C63" s="5">
        <v>0.40619999999999995</v>
      </c>
      <c r="D63" s="5">
        <v>0.69010000000000005</v>
      </c>
      <c r="E63" s="5">
        <v>0.10328</v>
      </c>
      <c r="F63" s="5">
        <v>3.3517299999999999</v>
      </c>
      <c r="H63" s="7">
        <v>0.37431416015013141</v>
      </c>
      <c r="I63" s="7">
        <v>0.12119114606486799</v>
      </c>
      <c r="J63" s="7">
        <v>0.20589367281970805</v>
      </c>
      <c r="K63" s="7">
        <v>3.0813937876857624E-2</v>
      </c>
      <c r="L63" s="7">
        <v>1</v>
      </c>
      <c r="M63" s="7"/>
      <c r="N63" s="7"/>
      <c r="O63" s="7"/>
      <c r="P63" s="7"/>
      <c r="Q63" s="7"/>
      <c r="R63" s="7">
        <v>3.0713846621549971E-2</v>
      </c>
      <c r="S63" s="7">
        <v>9.9441770266806926E-3</v>
      </c>
      <c r="T63" s="7">
        <v>1.6894329310960975E-2</v>
      </c>
      <c r="U63" s="7">
        <v>2.5283963646370805E-3</v>
      </c>
      <c r="V63" s="7">
        <v>8.205365944272891E-2</v>
      </c>
    </row>
    <row r="64" spans="1:22">
      <c r="A64" s="8">
        <v>1959</v>
      </c>
      <c r="B64" s="5">
        <v>1.7699</v>
      </c>
      <c r="C64" s="5">
        <v>0.40489999999999998</v>
      </c>
      <c r="D64" s="5">
        <v>0.59870000000000001</v>
      </c>
      <c r="E64" s="5">
        <v>0.10717</v>
      </c>
      <c r="F64" s="5">
        <v>4.1340399999999997</v>
      </c>
      <c r="H64" s="7">
        <v>0.42812841675455493</v>
      </c>
      <c r="I64" s="7">
        <v>9.7942932337374583E-2</v>
      </c>
      <c r="J64" s="7">
        <v>0.14482201430078084</v>
      </c>
      <c r="K64" s="7">
        <v>2.5923793673984771E-2</v>
      </c>
      <c r="L64" s="7">
        <v>1</v>
      </c>
      <c r="M64" s="7"/>
      <c r="N64" s="7"/>
      <c r="O64" s="7"/>
      <c r="P64" s="7"/>
      <c r="Q64" s="7"/>
      <c r="R64" s="7">
        <v>3.6555712233034103E-2</v>
      </c>
      <c r="S64" s="7">
        <v>8.3628498125066439E-3</v>
      </c>
      <c r="T64" s="7">
        <v>1.2365616652871642E-2</v>
      </c>
      <c r="U64" s="7">
        <v>2.2135011469655149E-3</v>
      </c>
      <c r="V64" s="7">
        <v>8.5384923780921121E-2</v>
      </c>
    </row>
    <row r="65" spans="1:23">
      <c r="A65" s="8">
        <v>1960</v>
      </c>
      <c r="B65" s="5">
        <v>2.7141999999999999</v>
      </c>
      <c r="C65" s="5">
        <v>0.97510000000000008</v>
      </c>
      <c r="D65" s="5">
        <v>0.73039999999999994</v>
      </c>
      <c r="E65" s="5">
        <v>0.10542</v>
      </c>
      <c r="F65" s="5">
        <v>5.9975200000000006</v>
      </c>
      <c r="H65" s="7">
        <v>0.45255372220517809</v>
      </c>
      <c r="I65" s="7">
        <v>0.16258386799877284</v>
      </c>
      <c r="J65" s="7">
        <v>0.12178367058384129</v>
      </c>
      <c r="K65" s="7">
        <v>1.7577265269644784E-2</v>
      </c>
      <c r="L65" s="7">
        <v>1</v>
      </c>
      <c r="M65" s="7"/>
      <c r="N65" s="7"/>
      <c r="O65" s="7"/>
      <c r="P65" s="7"/>
      <c r="Q65" s="7"/>
      <c r="R65" s="7">
        <v>4.6538172512355633E-2</v>
      </c>
      <c r="S65" s="7">
        <v>1.6719243982314488E-2</v>
      </c>
      <c r="T65" s="7">
        <v>1.2523572766570096E-2</v>
      </c>
      <c r="U65" s="7">
        <v>1.8075507133787233E-3</v>
      </c>
      <c r="V65" s="7">
        <v>0.10283458124172987</v>
      </c>
    </row>
    <row r="66" spans="1:23">
      <c r="A66" s="8">
        <v>1961</v>
      </c>
      <c r="B66" s="5">
        <v>2.9703000000000004</v>
      </c>
      <c r="C66" s="5">
        <v>1.6821999999999999</v>
      </c>
      <c r="D66" s="5">
        <v>0.87949999999999995</v>
      </c>
      <c r="E66" s="5">
        <v>0.10598</v>
      </c>
      <c r="F66" s="5">
        <v>7.5765399999999996</v>
      </c>
      <c r="H66" s="7">
        <v>0.39203911020069854</v>
      </c>
      <c r="I66" s="7">
        <v>0.22202746900300138</v>
      </c>
      <c r="J66" s="7">
        <v>0.11608201104989876</v>
      </c>
      <c r="K66" s="7">
        <v>1.3987915328104915E-2</v>
      </c>
      <c r="L66" s="7">
        <v>1</v>
      </c>
      <c r="M66" s="7"/>
      <c r="N66" s="7"/>
      <c r="O66" s="7"/>
      <c r="P66" s="7"/>
      <c r="Q66" s="7"/>
      <c r="R66" s="7">
        <v>4.5587119619772569E-2</v>
      </c>
      <c r="S66" s="7">
        <v>2.5817813899061171E-2</v>
      </c>
      <c r="T66" s="7">
        <v>1.3498256642625312E-2</v>
      </c>
      <c r="U66" s="7">
        <v>1.6265437623484147E-3</v>
      </c>
      <c r="V66" s="7">
        <v>0.11628207093020623</v>
      </c>
    </row>
    <row r="67" spans="1:23">
      <c r="A67" s="8">
        <v>1962</v>
      </c>
      <c r="B67" s="5">
        <v>2.4020000000000001</v>
      </c>
      <c r="C67" s="5">
        <v>1.9457000000000002</v>
      </c>
      <c r="D67" s="5">
        <v>0.96010000000000006</v>
      </c>
      <c r="E67" s="5">
        <v>0.12257</v>
      </c>
      <c r="F67" s="5">
        <v>8.1614799999999992</v>
      </c>
      <c r="H67" s="7">
        <v>0.29430936545822578</v>
      </c>
      <c r="I67" s="7">
        <v>0.2384003881648917</v>
      </c>
      <c r="J67" s="7">
        <v>0.11763797742566301</v>
      </c>
      <c r="K67" s="7">
        <v>1.5018109460539022E-2</v>
      </c>
      <c r="L67" s="7">
        <v>1</v>
      </c>
      <c r="M67" s="7"/>
      <c r="N67" s="7"/>
      <c r="O67" s="7"/>
      <c r="P67" s="7"/>
      <c r="Q67" s="7"/>
      <c r="R67" s="7">
        <v>3.1841193145397566E-2</v>
      </c>
      <c r="S67" s="7">
        <v>2.5792426937135737E-2</v>
      </c>
      <c r="T67" s="7">
        <v>1.2727197976226562E-2</v>
      </c>
      <c r="U67" s="7">
        <v>1.6248022663744293E-3</v>
      </c>
      <c r="V67" s="7">
        <v>0.10818953415166498</v>
      </c>
    </row>
    <row r="68" spans="1:23">
      <c r="A68" s="8">
        <v>1963</v>
      </c>
      <c r="B68" s="5">
        <v>3.5103</v>
      </c>
      <c r="C68" s="5">
        <v>2.6518999999999995</v>
      </c>
      <c r="D68" s="5">
        <v>1.1297999999999999</v>
      </c>
      <c r="E68" s="5">
        <v>0.18325999999999998</v>
      </c>
      <c r="F68" s="5">
        <v>9.3486499999999992</v>
      </c>
      <c r="H68" s="7">
        <v>0.37548736983414721</v>
      </c>
      <c r="I68" s="7">
        <v>0.28366662566252876</v>
      </c>
      <c r="J68" s="7">
        <v>0.12085167377107925</v>
      </c>
      <c r="K68" s="7">
        <v>1.9602830355184973E-2</v>
      </c>
      <c r="L68" s="7">
        <v>1</v>
      </c>
      <c r="M68" s="7"/>
      <c r="N68" s="7"/>
      <c r="O68" s="7"/>
      <c r="P68" s="7"/>
      <c r="Q68" s="7"/>
      <c r="R68" s="7">
        <v>4.2794522467127415E-2</v>
      </c>
      <c r="S68" s="7">
        <v>3.2329656761694206E-2</v>
      </c>
      <c r="T68" s="7">
        <v>1.3773538296829486E-2</v>
      </c>
      <c r="U68" s="7">
        <v>2.2341464226207928E-3</v>
      </c>
      <c r="V68" s="7">
        <v>0.11397060435356256</v>
      </c>
    </row>
    <row r="69" spans="1:23">
      <c r="A69" s="8">
        <v>1964</v>
      </c>
      <c r="B69" s="5">
        <v>3.1735000000000002</v>
      </c>
      <c r="C69" s="5">
        <v>3.4596000000000005</v>
      </c>
      <c r="D69" s="5">
        <v>2.72</v>
      </c>
      <c r="E69" s="5">
        <v>0.17849999999999999</v>
      </c>
      <c r="F69" s="5">
        <v>11.096450000000001</v>
      </c>
      <c r="H69" s="7">
        <v>0.28599236692816171</v>
      </c>
      <c r="I69" s="7">
        <v>0.31177538762396984</v>
      </c>
      <c r="J69" s="7">
        <v>0.24512344037958086</v>
      </c>
      <c r="K69" s="7">
        <v>1.6086225774909993E-2</v>
      </c>
      <c r="L69" s="7">
        <v>1</v>
      </c>
      <c r="M69" s="7"/>
      <c r="N69" s="7"/>
      <c r="O69" s="7"/>
      <c r="P69" s="7"/>
      <c r="Q69" s="7"/>
      <c r="R69" s="7">
        <v>3.2347209947875266E-2</v>
      </c>
      <c r="S69" s="7">
        <v>3.5263402406071939E-2</v>
      </c>
      <c r="T69" s="7">
        <v>2.7724723824868673E-2</v>
      </c>
      <c r="U69" s="7">
        <v>1.8194350010070064E-3</v>
      </c>
      <c r="V69" s="7">
        <v>0.11310515135531764</v>
      </c>
    </row>
    <row r="70" spans="1:23">
      <c r="A70" s="8">
        <v>1965</v>
      </c>
      <c r="B70" s="5">
        <v>3.7343999999999999</v>
      </c>
      <c r="C70" s="5">
        <v>4.6042000000000005</v>
      </c>
      <c r="D70" s="5">
        <v>3.7548999999999997</v>
      </c>
      <c r="E70" s="5">
        <v>0.14030000000000001</v>
      </c>
      <c r="F70" s="5">
        <v>15.023520000000001</v>
      </c>
      <c r="H70" s="7">
        <v>0.24857024186076229</v>
      </c>
      <c r="I70" s="7">
        <v>0.30646612777831028</v>
      </c>
      <c r="J70" s="7">
        <v>0.24993476894895467</v>
      </c>
      <c r="K70" s="7">
        <v>9.3386902669946852E-3</v>
      </c>
      <c r="L70" s="7">
        <v>1</v>
      </c>
      <c r="M70" s="7"/>
      <c r="N70" s="7"/>
      <c r="O70" s="7"/>
      <c r="P70" s="7"/>
      <c r="Q70" s="7"/>
      <c r="R70" s="7">
        <v>3.2037720333966964E-2</v>
      </c>
      <c r="S70" s="7">
        <v>3.9499805045429173E-2</v>
      </c>
      <c r="T70" s="7">
        <v>3.2213591495825984E-2</v>
      </c>
      <c r="U70" s="7">
        <v>1.2036450736009976E-3</v>
      </c>
      <c r="V70" s="7">
        <v>0.12888799598108383</v>
      </c>
    </row>
    <row r="71" spans="1:23">
      <c r="A71" s="8">
        <v>1966</v>
      </c>
      <c r="B71" s="5">
        <v>4.6864999999999997</v>
      </c>
      <c r="C71" s="5">
        <v>5.9805000000000001</v>
      </c>
      <c r="D71" s="5">
        <v>4.7051000000000007</v>
      </c>
      <c r="E71" s="5">
        <v>0.36046</v>
      </c>
      <c r="F71" s="5">
        <v>17.176179999999999</v>
      </c>
      <c r="H71" s="7">
        <v>0.27284879408576296</v>
      </c>
      <c r="I71" s="7">
        <v>0.34818568505919245</v>
      </c>
      <c r="J71" s="7">
        <v>0.27393168911830229</v>
      </c>
      <c r="K71" s="7">
        <v>2.0986039969306331E-2</v>
      </c>
      <c r="L71" s="7">
        <v>1</v>
      </c>
      <c r="M71" s="7"/>
      <c r="N71" s="7"/>
      <c r="O71" s="7"/>
      <c r="P71" s="7"/>
      <c r="Q71" s="7"/>
      <c r="R71" s="7">
        <v>3.3348697539598959E-2</v>
      </c>
      <c r="S71" s="7">
        <v>4.2556681027541142E-2</v>
      </c>
      <c r="T71" s="7">
        <v>3.348105340735455E-2</v>
      </c>
      <c r="U71" s="7">
        <v>2.5649997898482537E-3</v>
      </c>
      <c r="V71" s="7">
        <v>0.12222409723796197</v>
      </c>
    </row>
    <row r="72" spans="1:23">
      <c r="A72" s="8">
        <v>1967</v>
      </c>
      <c r="B72" s="5">
        <v>9.3166000000000011</v>
      </c>
      <c r="C72" s="5">
        <v>7.1180000000000003</v>
      </c>
      <c r="D72" s="5">
        <v>6.6678999999999995</v>
      </c>
      <c r="E72" s="5">
        <v>0.11999</v>
      </c>
      <c r="F72" s="5">
        <v>24.277560000000001</v>
      </c>
      <c r="H72" s="7">
        <v>0.38375355678247736</v>
      </c>
      <c r="I72" s="7">
        <v>0.29319256136119115</v>
      </c>
      <c r="J72" s="7">
        <v>0.27465280695424082</v>
      </c>
      <c r="K72" s="7">
        <v>4.9424241974893686E-3</v>
      </c>
      <c r="L72" s="7">
        <v>1</v>
      </c>
      <c r="M72" s="7"/>
      <c r="N72" s="7"/>
      <c r="O72" s="7"/>
      <c r="P72" s="7"/>
      <c r="Q72" s="7"/>
      <c r="R72" s="7">
        <v>5.9086782309158183E-2</v>
      </c>
      <c r="S72" s="7">
        <v>4.5143047514821705E-2</v>
      </c>
      <c r="T72" s="7">
        <v>4.2288469587535772E-2</v>
      </c>
      <c r="U72" s="7">
        <v>7.6098823704740892E-4</v>
      </c>
      <c r="V72" s="7">
        <v>0.15397064408877983</v>
      </c>
    </row>
    <row r="73" spans="1:23">
      <c r="A73" s="8">
        <v>1968</v>
      </c>
      <c r="B73" s="5">
        <v>8.3070000000000004</v>
      </c>
      <c r="C73" s="5">
        <v>9.59</v>
      </c>
      <c r="D73" s="5">
        <v>8.7759999999999998</v>
      </c>
      <c r="E73" s="5">
        <v>0</v>
      </c>
      <c r="F73" s="5">
        <v>30.295000000000002</v>
      </c>
      <c r="H73" s="7">
        <v>0.2742036639709523</v>
      </c>
      <c r="I73" s="7">
        <v>0.31655388677999668</v>
      </c>
      <c r="J73" s="7">
        <v>0.2896847664631127</v>
      </c>
      <c r="K73" s="7">
        <v>0</v>
      </c>
      <c r="L73" s="7">
        <v>1</v>
      </c>
      <c r="M73" s="7"/>
      <c r="N73" s="7"/>
      <c r="O73" s="7"/>
      <c r="P73" s="7"/>
      <c r="Q73" s="7"/>
      <c r="R73" s="7">
        <v>4.4300285492391359E-2</v>
      </c>
      <c r="S73" s="7">
        <v>5.1142378460579403E-2</v>
      </c>
      <c r="T73" s="7">
        <v>4.6801409110536478E-2</v>
      </c>
      <c r="U73" s="7">
        <v>0</v>
      </c>
      <c r="V73" s="7">
        <v>0.16155978680534441</v>
      </c>
    </row>
    <row r="74" spans="1:23">
      <c r="A74" s="8">
        <v>1969</v>
      </c>
      <c r="B74" s="5">
        <v>10.364000000000001</v>
      </c>
      <c r="C74" s="5">
        <v>10.872999999999999</v>
      </c>
      <c r="D74" s="5">
        <v>8.0990000000000002</v>
      </c>
      <c r="E74" s="5">
        <v>0</v>
      </c>
      <c r="F74" s="5">
        <v>34.012999999999998</v>
      </c>
      <c r="H74" s="7">
        <v>0.3047070237850234</v>
      </c>
      <c r="I74" s="7">
        <v>0.31967189015964487</v>
      </c>
      <c r="J74" s="7">
        <v>0.23811483844412432</v>
      </c>
      <c r="K74" s="7">
        <v>0</v>
      </c>
      <c r="L74" s="7">
        <v>1</v>
      </c>
      <c r="M74" s="7"/>
      <c r="N74" s="7"/>
      <c r="O74" s="7"/>
      <c r="P74" s="7"/>
      <c r="Q74" s="7"/>
      <c r="R74" s="7">
        <v>4.9305166158306074E-2</v>
      </c>
      <c r="S74" s="7">
        <v>5.172665685442511E-2</v>
      </c>
      <c r="T74" s="7">
        <v>3.8529770428031733E-2</v>
      </c>
      <c r="U74" s="7">
        <v>0</v>
      </c>
      <c r="V74" s="7">
        <v>0.16181171522023005</v>
      </c>
    </row>
    <row r="75" spans="1:23">
      <c r="A75" s="8">
        <v>1970</v>
      </c>
      <c r="B75" s="5">
        <v>13.256</v>
      </c>
      <c r="C75" s="5">
        <v>12.109</v>
      </c>
      <c r="D75" s="5">
        <v>8.2609999999999992</v>
      </c>
      <c r="E75" s="5">
        <v>0</v>
      </c>
      <c r="F75" s="5">
        <v>38.973999999999997</v>
      </c>
      <c r="G75" s="5">
        <v>47.527000000000001</v>
      </c>
      <c r="H75" s="7">
        <v>0.3401241853543388</v>
      </c>
      <c r="I75" s="7">
        <v>0.31069430902653056</v>
      </c>
      <c r="J75" s="7">
        <v>0.21196182070098013</v>
      </c>
      <c r="K75" s="7">
        <v>0</v>
      </c>
      <c r="L75" s="7">
        <v>1</v>
      </c>
      <c r="M75" s="7">
        <v>0.27891514297136366</v>
      </c>
      <c r="N75" s="7">
        <v>0.25478149262524458</v>
      </c>
      <c r="O75" s="7">
        <v>0.17381698823826455</v>
      </c>
      <c r="P75" s="7">
        <v>0</v>
      </c>
      <c r="Q75" s="7">
        <v>1</v>
      </c>
      <c r="R75" s="7">
        <v>5.6471830149294883E-2</v>
      </c>
      <c r="S75" s="7">
        <v>5.1585500247270051E-2</v>
      </c>
      <c r="T75" s="7">
        <v>3.5192651543702852E-2</v>
      </c>
      <c r="U75" s="7">
        <v>0</v>
      </c>
      <c r="V75" s="7">
        <v>0.16603297436923797</v>
      </c>
      <c r="W75" s="7">
        <v>0.20246957389148598</v>
      </c>
    </row>
    <row r="76" spans="1:23">
      <c r="A76" s="8">
        <v>1971</v>
      </c>
      <c r="B76" s="5">
        <v>11.119</v>
      </c>
      <c r="C76" s="5">
        <v>14.228</v>
      </c>
      <c r="D76" s="5">
        <v>9.1159999999999997</v>
      </c>
      <c r="E76" s="5">
        <v>0</v>
      </c>
      <c r="F76" s="5">
        <v>41.720999999999997</v>
      </c>
      <c r="G76" s="5">
        <v>50.223999999999997</v>
      </c>
      <c r="H76" s="7">
        <v>0.26650847295127156</v>
      </c>
      <c r="I76" s="7">
        <v>0.34102730040027807</v>
      </c>
      <c r="J76" s="7">
        <v>0.21849907720332687</v>
      </c>
      <c r="K76" s="7">
        <v>0</v>
      </c>
      <c r="L76" s="7">
        <v>1</v>
      </c>
      <c r="M76" s="7">
        <v>0.22138818094934692</v>
      </c>
      <c r="N76" s="7">
        <v>0.28329085696081557</v>
      </c>
      <c r="O76" s="7">
        <v>0.1815068493150685</v>
      </c>
      <c r="P76" s="7">
        <v>0</v>
      </c>
      <c r="Q76" s="7">
        <v>1</v>
      </c>
      <c r="R76" s="7">
        <v>4.3110448227036351E-2</v>
      </c>
      <c r="S76" s="7">
        <v>5.5164624280445475E-2</v>
      </c>
      <c r="T76" s="7">
        <v>3.53444415898609E-2</v>
      </c>
      <c r="U76" s="7">
        <v>0</v>
      </c>
      <c r="V76" s="7">
        <v>0.16176014124293403</v>
      </c>
      <c r="W76" s="7">
        <v>0.1947278668724412</v>
      </c>
    </row>
    <row r="77" spans="1:23">
      <c r="A77" s="8">
        <v>1972</v>
      </c>
      <c r="B77" s="5">
        <v>11.967000000000001</v>
      </c>
      <c r="C77" s="5">
        <v>15.925000000000001</v>
      </c>
      <c r="D77" s="5">
        <v>8.1820000000000004</v>
      </c>
      <c r="E77" s="5">
        <v>0</v>
      </c>
      <c r="F77" s="5">
        <v>45.823999999999998</v>
      </c>
      <c r="G77" s="5">
        <v>56.715000000000003</v>
      </c>
      <c r="H77" s="7">
        <v>0.26115136173184361</v>
      </c>
      <c r="I77" s="7">
        <v>0.34752531424581007</v>
      </c>
      <c r="J77" s="7">
        <v>0.17855272346368717</v>
      </c>
      <c r="K77" s="7">
        <v>0</v>
      </c>
      <c r="L77" s="7">
        <v>1</v>
      </c>
      <c r="M77" s="7">
        <v>0.21100238032266597</v>
      </c>
      <c r="N77" s="7">
        <v>0.2807899144847042</v>
      </c>
      <c r="O77" s="7">
        <v>0.14426518557700785</v>
      </c>
      <c r="P77" s="7">
        <v>0</v>
      </c>
      <c r="Q77" s="7">
        <v>1</v>
      </c>
      <c r="R77" s="7">
        <v>4.1385194734231162E-2</v>
      </c>
      <c r="S77" s="7">
        <v>5.5073053074507501E-2</v>
      </c>
      <c r="T77" s="7">
        <v>2.8295618226412581E-2</v>
      </c>
      <c r="U77" s="7">
        <v>0</v>
      </c>
      <c r="V77" s="7">
        <v>0.1584720617950538</v>
      </c>
      <c r="W77" s="7">
        <v>0.19613615102798701</v>
      </c>
    </row>
    <row r="78" spans="1:23">
      <c r="A78" s="8">
        <v>1973</v>
      </c>
      <c r="B78" s="5">
        <v>17.228000000000002</v>
      </c>
      <c r="C78" s="5">
        <v>19.564</v>
      </c>
      <c r="D78" s="5">
        <v>9.9169999999999998</v>
      </c>
      <c r="E78" s="5">
        <v>0</v>
      </c>
      <c r="F78" s="5">
        <v>54.045999999999999</v>
      </c>
      <c r="G78" s="5">
        <v>65.513999999999996</v>
      </c>
      <c r="H78" s="7">
        <v>0.3187654960589128</v>
      </c>
      <c r="I78" s="7">
        <v>0.3619879362024942</v>
      </c>
      <c r="J78" s="7">
        <v>0.18349184028420235</v>
      </c>
      <c r="K78" s="7">
        <v>0</v>
      </c>
      <c r="L78" s="7">
        <v>1</v>
      </c>
      <c r="M78" s="7">
        <v>0.2629666941417102</v>
      </c>
      <c r="N78" s="7">
        <v>0.29862319504228108</v>
      </c>
      <c r="O78" s="7">
        <v>0.15137222578380194</v>
      </c>
      <c r="P78" s="7">
        <v>0</v>
      </c>
      <c r="Q78" s="7">
        <v>1</v>
      </c>
      <c r="R78" s="7">
        <v>4.8831797383283228E-2</v>
      </c>
      <c r="S78" s="7">
        <v>5.5453058045423317E-2</v>
      </c>
      <c r="T78" s="7">
        <v>2.8109178932552804E-2</v>
      </c>
      <c r="U78" s="7">
        <v>0</v>
      </c>
      <c r="V78" s="7">
        <v>0.15319034835018139</v>
      </c>
      <c r="W78" s="7">
        <v>0.18569574958024243</v>
      </c>
    </row>
    <row r="79" spans="1:23">
      <c r="A79" s="8">
        <v>1974</v>
      </c>
      <c r="B79" s="5">
        <v>23.765999999999998</v>
      </c>
      <c r="C79" s="5">
        <v>22.791</v>
      </c>
      <c r="D79" s="5">
        <v>13.824999999999999</v>
      </c>
      <c r="E79" s="5">
        <v>0</v>
      </c>
      <c r="F79" s="5">
        <v>69.587999999999994</v>
      </c>
      <c r="G79" s="5">
        <v>86.552000000000007</v>
      </c>
      <c r="H79" s="7">
        <v>0.34152440075875151</v>
      </c>
      <c r="I79" s="7">
        <v>0.3275133643731678</v>
      </c>
      <c r="J79" s="7">
        <v>0.19866931080071276</v>
      </c>
      <c r="K79" s="7">
        <v>0</v>
      </c>
      <c r="L79" s="7">
        <v>1</v>
      </c>
      <c r="M79" s="7">
        <v>0.27458637582031609</v>
      </c>
      <c r="N79" s="7">
        <v>0.26332147148534985</v>
      </c>
      <c r="O79" s="7">
        <v>0.15973056659580365</v>
      </c>
      <c r="P79" s="7">
        <v>0</v>
      </c>
      <c r="Q79" s="7">
        <v>1</v>
      </c>
      <c r="R79" s="7">
        <v>5.4113621777678964E-2</v>
      </c>
      <c r="S79" s="7">
        <v>5.1893610785789843E-2</v>
      </c>
      <c r="T79" s="7">
        <v>3.1478617397812492E-2</v>
      </c>
      <c r="U79" s="7">
        <v>0</v>
      </c>
      <c r="V79" s="7">
        <v>0.15844730759341596</v>
      </c>
      <c r="W79" s="7">
        <v>0.19707322191793614</v>
      </c>
    </row>
    <row r="80" spans="1:23">
      <c r="A80" s="8">
        <v>1975</v>
      </c>
      <c r="B80" s="5">
        <v>28.021000000000001</v>
      </c>
      <c r="C80" s="5">
        <v>31.053000000000001</v>
      </c>
      <c r="D80" s="5">
        <v>21.228999999999999</v>
      </c>
      <c r="E80" s="5">
        <v>0</v>
      </c>
      <c r="F80" s="5">
        <v>89.635000000000005</v>
      </c>
      <c r="G80" s="5">
        <v>110.661</v>
      </c>
      <c r="H80" s="7">
        <v>0.31261226083561106</v>
      </c>
      <c r="I80" s="7">
        <v>0.34643833324036366</v>
      </c>
      <c r="J80" s="7">
        <v>0.23683828861493833</v>
      </c>
      <c r="K80" s="7">
        <v>0</v>
      </c>
      <c r="L80" s="7">
        <v>1</v>
      </c>
      <c r="M80" s="7">
        <v>0.25321477304560774</v>
      </c>
      <c r="N80" s="7">
        <v>0.28061376636755497</v>
      </c>
      <c r="O80" s="7">
        <v>0.19183813629011123</v>
      </c>
      <c r="P80" s="7">
        <v>0</v>
      </c>
      <c r="Q80" s="7">
        <v>1</v>
      </c>
      <c r="R80" s="7">
        <v>5.1124960841303989E-2</v>
      </c>
      <c r="S80" s="7">
        <v>5.6656914778380953E-2</v>
      </c>
      <c r="T80" s="7">
        <v>3.8732800174870359E-2</v>
      </c>
      <c r="U80" s="7">
        <v>0</v>
      </c>
      <c r="V80" s="7">
        <v>0.16354112504943732</v>
      </c>
      <c r="W80" s="7">
        <v>0.20190354704184504</v>
      </c>
    </row>
    <row r="81" spans="1:23">
      <c r="A81" s="8">
        <v>1976</v>
      </c>
      <c r="B81" s="5">
        <v>28.093</v>
      </c>
      <c r="C81" s="5">
        <v>45.456000000000003</v>
      </c>
      <c r="D81" s="5">
        <v>34.822000000000003</v>
      </c>
      <c r="E81" s="5">
        <v>0</v>
      </c>
      <c r="F81" s="5">
        <v>114.4</v>
      </c>
      <c r="G81" s="5">
        <v>137.70599999999999</v>
      </c>
      <c r="H81" s="7">
        <v>0.2455681818181818</v>
      </c>
      <c r="I81" s="7">
        <v>0.39734265734265733</v>
      </c>
      <c r="J81" s="7">
        <v>0.30438811188811188</v>
      </c>
      <c r="K81" s="7">
        <v>0</v>
      </c>
      <c r="L81" s="7">
        <v>1</v>
      </c>
      <c r="M81" s="7">
        <v>0.20400708756335964</v>
      </c>
      <c r="N81" s="7">
        <v>0.33009454925711301</v>
      </c>
      <c r="O81" s="7">
        <v>0.25287206076714164</v>
      </c>
      <c r="P81" s="7">
        <v>0</v>
      </c>
      <c r="Q81" s="7">
        <v>1</v>
      </c>
      <c r="R81" s="7">
        <v>3.8371749830821276E-2</v>
      </c>
      <c r="S81" s="7">
        <v>6.2087575563656856E-2</v>
      </c>
      <c r="T81" s="7">
        <v>4.756277622926916E-2</v>
      </c>
      <c r="U81" s="7">
        <v>0</v>
      </c>
      <c r="V81" s="7">
        <v>0.15625700995429304</v>
      </c>
      <c r="W81" s="7">
        <v>0.18809027808361778</v>
      </c>
    </row>
    <row r="82" spans="1:23">
      <c r="A82" s="8">
        <v>1977</v>
      </c>
      <c r="B82" s="5">
        <v>40.628999999999998</v>
      </c>
      <c r="C82" s="5">
        <v>64.450999999999993</v>
      </c>
      <c r="D82" s="5">
        <v>38.165999999999997</v>
      </c>
      <c r="E82" s="5">
        <v>0</v>
      </c>
      <c r="F82" s="5">
        <v>160.51599999999999</v>
      </c>
      <c r="G82" s="5">
        <v>190.196</v>
      </c>
      <c r="H82" s="7">
        <v>0.25311495427247127</v>
      </c>
      <c r="I82" s="7">
        <v>0.40152383563009292</v>
      </c>
      <c r="J82" s="7">
        <v>0.23777068952627775</v>
      </c>
      <c r="K82" s="7">
        <v>0</v>
      </c>
      <c r="L82" s="7">
        <v>1</v>
      </c>
      <c r="M82" s="7">
        <v>0.21361647984184734</v>
      </c>
      <c r="N82" s="7">
        <v>0.3388662222128751</v>
      </c>
      <c r="O82" s="7">
        <v>0.20066668068729099</v>
      </c>
      <c r="P82" s="7">
        <v>0</v>
      </c>
      <c r="Q82" s="7">
        <v>1</v>
      </c>
      <c r="R82" s="7">
        <v>4.0117735599629181E-2</v>
      </c>
      <c r="S82" s="7">
        <v>6.3639965963516218E-2</v>
      </c>
      <c r="T82" s="7">
        <v>3.7685729328692491E-2</v>
      </c>
      <c r="U82" s="7">
        <v>0</v>
      </c>
      <c r="V82" s="7">
        <v>0.1584961098602003</v>
      </c>
      <c r="W82" s="7">
        <v>0.18780262472881618</v>
      </c>
    </row>
    <row r="83" spans="1:23">
      <c r="A83" s="8">
        <v>1978</v>
      </c>
      <c r="B83" s="5">
        <v>58.085999999999999</v>
      </c>
      <c r="C83" s="5">
        <v>116.03400000000001</v>
      </c>
      <c r="D83" s="5">
        <v>76.602000000000004</v>
      </c>
      <c r="E83" s="5">
        <v>0</v>
      </c>
      <c r="F83" s="5">
        <v>277.55</v>
      </c>
      <c r="G83" s="5">
        <v>312.358</v>
      </c>
      <c r="H83" s="7">
        <v>0.20928121059268598</v>
      </c>
      <c r="I83" s="7">
        <v>0.41806521347504955</v>
      </c>
      <c r="J83" s="7">
        <v>0.27599351468203925</v>
      </c>
      <c r="K83" s="7">
        <v>0</v>
      </c>
      <c r="L83" s="7">
        <v>1</v>
      </c>
      <c r="M83" s="7">
        <v>0.18595970008771986</v>
      </c>
      <c r="N83" s="7">
        <v>0.37147759942117697</v>
      </c>
      <c r="O83" s="7">
        <v>0.24523783607271146</v>
      </c>
      <c r="P83" s="7">
        <v>0</v>
      </c>
      <c r="Q83" s="7">
        <v>1</v>
      </c>
      <c r="R83" s="7">
        <v>3.5907893566140603E-2</v>
      </c>
      <c r="S83" s="7">
        <v>7.1730477603098142E-2</v>
      </c>
      <c r="T83" s="7">
        <v>4.7354206916528981E-2</v>
      </c>
      <c r="U83" s="7">
        <v>0</v>
      </c>
      <c r="V83" s="7">
        <v>0.17157724510695047</v>
      </c>
      <c r="W83" s="7">
        <v>0.1930950283808929</v>
      </c>
    </row>
    <row r="84" spans="1:23">
      <c r="A84" s="8">
        <v>1979</v>
      </c>
      <c r="B84" s="5">
        <v>144.39699999999999</v>
      </c>
      <c r="C84" s="5">
        <v>214.60900000000001</v>
      </c>
      <c r="D84" s="5">
        <v>169.09100000000001</v>
      </c>
      <c r="E84" s="5">
        <v>0</v>
      </c>
      <c r="F84" s="5">
        <v>588.47500000000002</v>
      </c>
      <c r="G84" s="5">
        <v>636.83900000000006</v>
      </c>
      <c r="H84" s="7">
        <v>0.24537490972428733</v>
      </c>
      <c r="I84" s="7">
        <v>0.36468669017375421</v>
      </c>
      <c r="J84" s="7">
        <v>0.28733760992395602</v>
      </c>
      <c r="K84" s="7">
        <v>0</v>
      </c>
      <c r="L84" s="7">
        <v>1</v>
      </c>
      <c r="M84" s="7">
        <v>0.22674019650178456</v>
      </c>
      <c r="N84" s="7">
        <v>0.33699098202214373</v>
      </c>
      <c r="O84" s="7">
        <v>0.26551608805365251</v>
      </c>
      <c r="P84" s="7">
        <v>0</v>
      </c>
      <c r="Q84" s="7">
        <v>1</v>
      </c>
      <c r="R84" s="7">
        <v>4.7289558188409984E-2</v>
      </c>
      <c r="S84" s="7">
        <v>7.0283764851461455E-2</v>
      </c>
      <c r="T84" s="7">
        <v>5.537676463940687E-2</v>
      </c>
      <c r="U84" s="7">
        <v>0</v>
      </c>
      <c r="V84" s="7">
        <v>0.19272369062324404</v>
      </c>
      <c r="W84" s="7">
        <v>0.20856274678247352</v>
      </c>
    </row>
    <row r="85" spans="1:23">
      <c r="A85" s="8">
        <v>1980</v>
      </c>
      <c r="B85" s="5">
        <v>356</v>
      </c>
      <c r="C85" s="5">
        <v>358</v>
      </c>
      <c r="D85" s="5">
        <v>281</v>
      </c>
      <c r="E85" s="5">
        <v>0</v>
      </c>
      <c r="F85" s="5">
        <v>1100</v>
      </c>
      <c r="G85" s="5">
        <v>1200</v>
      </c>
      <c r="H85" s="7">
        <v>0.32363636363636361</v>
      </c>
      <c r="I85" s="7">
        <v>0.32545454545454544</v>
      </c>
      <c r="J85" s="7">
        <v>0.25545454545454543</v>
      </c>
      <c r="K85" s="7">
        <v>0</v>
      </c>
      <c r="L85" s="7">
        <v>1</v>
      </c>
      <c r="M85" s="7">
        <v>0.29666666666666669</v>
      </c>
      <c r="N85" s="7">
        <v>0.29833333333333334</v>
      </c>
      <c r="O85" s="7">
        <v>0.23416666666666666</v>
      </c>
      <c r="P85" s="7">
        <v>0</v>
      </c>
      <c r="Q85" s="7">
        <v>1</v>
      </c>
      <c r="R85" s="7">
        <v>7.0311688434281552E-2</v>
      </c>
      <c r="S85" s="7">
        <v>7.0706697919867403E-2</v>
      </c>
      <c r="T85" s="7">
        <v>5.5498832724812118E-2</v>
      </c>
      <c r="U85" s="7">
        <v>0</v>
      </c>
      <c r="V85" s="7">
        <v>0.21725521707221826</v>
      </c>
      <c r="W85" s="7">
        <v>0.23700569135151084</v>
      </c>
    </row>
    <row r="86" spans="1:23">
      <c r="A86" s="8">
        <v>1981</v>
      </c>
      <c r="B86" s="5">
        <v>391</v>
      </c>
      <c r="C86" s="5">
        <v>606</v>
      </c>
      <c r="D86" s="5">
        <v>437</v>
      </c>
      <c r="E86" s="5">
        <v>0</v>
      </c>
      <c r="F86" s="5">
        <v>1621</v>
      </c>
      <c r="G86" s="5">
        <v>1847</v>
      </c>
      <c r="H86" s="7">
        <v>0.24120913016656384</v>
      </c>
      <c r="I86" s="7">
        <v>0.37384330660086368</v>
      </c>
      <c r="J86" s="7">
        <v>0.26958667489204197</v>
      </c>
      <c r="K86" s="7">
        <v>0</v>
      </c>
      <c r="L86" s="7">
        <v>1</v>
      </c>
      <c r="M86" s="7">
        <v>0.21169463995668653</v>
      </c>
      <c r="N86" s="7">
        <v>0.32809962100703843</v>
      </c>
      <c r="O86" s="7">
        <v>0.2365998917162967</v>
      </c>
      <c r="P86" s="7">
        <v>0</v>
      </c>
      <c r="Q86" s="7">
        <v>1</v>
      </c>
      <c r="R86" s="7">
        <v>4.3896870856994029E-2</v>
      </c>
      <c r="S86" s="7">
        <v>6.803453641774522E-2</v>
      </c>
      <c r="T86" s="7">
        <v>4.9061208604875679E-2</v>
      </c>
      <c r="U86" s="7">
        <v>0</v>
      </c>
      <c r="V86" s="7">
        <v>0.18198677150687292</v>
      </c>
      <c r="W86" s="7">
        <v>0.20735938739863929</v>
      </c>
    </row>
    <row r="87" spans="1:23">
      <c r="A87" s="8">
        <v>1982</v>
      </c>
      <c r="B87" s="5">
        <v>576</v>
      </c>
      <c r="C87" s="5">
        <v>1138</v>
      </c>
      <c r="D87" s="5">
        <v>594</v>
      </c>
      <c r="E87" s="5">
        <v>0</v>
      </c>
      <c r="F87" s="5">
        <v>2659</v>
      </c>
      <c r="G87" s="5">
        <v>3001</v>
      </c>
      <c r="H87" s="7">
        <v>0.21662279052275291</v>
      </c>
      <c r="I87" s="7">
        <v>0.42798044377585559</v>
      </c>
      <c r="J87" s="7">
        <v>0.22339225272658894</v>
      </c>
      <c r="K87" s="7">
        <v>0</v>
      </c>
      <c r="L87" s="7">
        <v>1</v>
      </c>
      <c r="M87" s="7">
        <v>0.19193602132622459</v>
      </c>
      <c r="N87" s="7">
        <v>0.37920693102299236</v>
      </c>
      <c r="O87" s="7">
        <v>0.1979340219926691</v>
      </c>
      <c r="P87" s="7">
        <v>0</v>
      </c>
      <c r="Q87" s="7">
        <v>1</v>
      </c>
      <c r="R87" s="7">
        <v>3.8934295004896299E-2</v>
      </c>
      <c r="S87" s="7">
        <v>7.6922270339534707E-2</v>
      </c>
      <c r="T87" s="7">
        <v>4.0150991723799309E-2</v>
      </c>
      <c r="U87" s="7">
        <v>0</v>
      </c>
      <c r="V87" s="7">
        <v>0.17973314308683899</v>
      </c>
      <c r="W87" s="7">
        <v>0.20285038074599618</v>
      </c>
    </row>
    <row r="88" spans="1:23">
      <c r="A88" s="8">
        <v>1983</v>
      </c>
      <c r="B88" s="5">
        <v>837</v>
      </c>
      <c r="C88" s="5">
        <v>1869</v>
      </c>
      <c r="D88" s="5">
        <v>812</v>
      </c>
      <c r="E88" s="5">
        <v>0</v>
      </c>
      <c r="F88" s="5">
        <v>4024</v>
      </c>
      <c r="G88" s="5">
        <v>4583</v>
      </c>
      <c r="H88" s="7">
        <v>0.20800198807157058</v>
      </c>
      <c r="I88" s="7">
        <v>0.46446322067594431</v>
      </c>
      <c r="J88" s="7">
        <v>0.20178926441351888</v>
      </c>
      <c r="K88" s="7">
        <v>0</v>
      </c>
      <c r="L88" s="7">
        <v>1</v>
      </c>
      <c r="M88" s="7">
        <v>0.18263146410648048</v>
      </c>
      <c r="N88" s="7">
        <v>0.40781147719834171</v>
      </c>
      <c r="O88" s="7">
        <v>0.17717652192886754</v>
      </c>
      <c r="P88" s="7">
        <v>0</v>
      </c>
      <c r="Q88" s="7">
        <v>1</v>
      </c>
      <c r="R88" s="7">
        <v>3.0488449265656387E-2</v>
      </c>
      <c r="S88" s="7">
        <v>6.8079942267039173E-2</v>
      </c>
      <c r="T88" s="7">
        <v>2.9577802632870954E-2</v>
      </c>
      <c r="U88" s="7">
        <v>0</v>
      </c>
      <c r="V88" s="7">
        <v>0.14657768201314372</v>
      </c>
      <c r="W88" s="7">
        <v>0.16693974072222609</v>
      </c>
    </row>
    <row r="89" spans="1:23">
      <c r="A89" s="8">
        <v>1984</v>
      </c>
      <c r="B89" s="5">
        <v>1822</v>
      </c>
      <c r="C89" s="5">
        <v>4322</v>
      </c>
      <c r="D89" s="5">
        <v>1860</v>
      </c>
      <c r="E89" s="5">
        <v>0</v>
      </c>
      <c r="F89" s="5">
        <v>10214</v>
      </c>
      <c r="G89" s="5">
        <v>11415</v>
      </c>
      <c r="H89" s="7">
        <v>0.17838261210103779</v>
      </c>
      <c r="I89" s="7">
        <v>0.42314470334834542</v>
      </c>
      <c r="J89" s="7">
        <v>0.18210299588799686</v>
      </c>
      <c r="K89" s="7">
        <v>0</v>
      </c>
      <c r="L89" s="7">
        <v>1</v>
      </c>
      <c r="M89" s="7">
        <v>0.15961454226894436</v>
      </c>
      <c r="N89" s="7">
        <v>0.37862461673236969</v>
      </c>
      <c r="O89" s="7">
        <v>0.16294349540078842</v>
      </c>
      <c r="P89" s="7">
        <v>0</v>
      </c>
      <c r="Q89" s="7">
        <v>1</v>
      </c>
      <c r="R89" s="7">
        <v>3.0683051194502844E-2</v>
      </c>
      <c r="S89" s="7">
        <v>7.2783834941076445E-2</v>
      </c>
      <c r="T89" s="7">
        <v>3.1322983107450762E-2</v>
      </c>
      <c r="U89" s="7">
        <v>0</v>
      </c>
      <c r="V89" s="7">
        <v>0.17200696207500113</v>
      </c>
      <c r="W89" s="7">
        <v>0.1922321785868551</v>
      </c>
    </row>
    <row r="90" spans="1:23">
      <c r="A90" s="8">
        <v>1985</v>
      </c>
      <c r="B90" s="5">
        <v>4284</v>
      </c>
      <c r="C90" s="5">
        <v>14940</v>
      </c>
      <c r="D90" s="5">
        <v>6168</v>
      </c>
      <c r="E90" s="5">
        <v>0</v>
      </c>
      <c r="F90" s="5">
        <v>30079</v>
      </c>
      <c r="G90" s="5">
        <v>33528</v>
      </c>
      <c r="H90" s="7">
        <v>0.14242494763788691</v>
      </c>
      <c r="I90" s="7">
        <v>0.49669204428338709</v>
      </c>
      <c r="J90" s="7">
        <v>0.20506000864390439</v>
      </c>
      <c r="K90" s="7">
        <v>0</v>
      </c>
      <c r="L90" s="7">
        <v>1</v>
      </c>
      <c r="M90" s="7">
        <v>0.12777380100214747</v>
      </c>
      <c r="N90" s="7">
        <v>0.44559770937723692</v>
      </c>
      <c r="O90" s="7">
        <v>0.18396564065855406</v>
      </c>
      <c r="P90" s="7">
        <v>0</v>
      </c>
      <c r="Q90" s="7">
        <v>1</v>
      </c>
      <c r="R90" s="7">
        <v>2.659411425251753E-2</v>
      </c>
      <c r="S90" s="7">
        <v>9.274417995625861E-2</v>
      </c>
      <c r="T90" s="7">
        <v>3.8289565058246523E-2</v>
      </c>
      <c r="U90" s="7">
        <v>0</v>
      </c>
      <c r="V90" s="7">
        <v>0.18672370742331343</v>
      </c>
      <c r="W90" s="7">
        <v>0.20813432835163578</v>
      </c>
    </row>
    <row r="91" spans="1:23">
      <c r="A91" s="8">
        <v>1986</v>
      </c>
      <c r="B91" s="5">
        <v>12024</v>
      </c>
      <c r="C91" s="5">
        <v>20689</v>
      </c>
      <c r="D91" s="5">
        <v>9410</v>
      </c>
      <c r="E91" s="5">
        <v>0</v>
      </c>
      <c r="F91" s="5">
        <v>48139</v>
      </c>
      <c r="G91" s="5">
        <v>56922</v>
      </c>
      <c r="H91" s="7">
        <v>0.24977668834001537</v>
      </c>
      <c r="I91" s="7">
        <v>0.42977627287646192</v>
      </c>
      <c r="J91" s="7">
        <v>0.19547560190282307</v>
      </c>
      <c r="K91" s="7">
        <v>0</v>
      </c>
      <c r="L91" s="7">
        <v>1</v>
      </c>
      <c r="M91" s="7">
        <v>0.21123642879730156</v>
      </c>
      <c r="N91" s="7">
        <v>0.36346228171884332</v>
      </c>
      <c r="O91" s="7">
        <v>0.16531393837180702</v>
      </c>
      <c r="P91" s="7">
        <v>0</v>
      </c>
      <c r="Q91" s="7">
        <v>1</v>
      </c>
      <c r="R91" s="7">
        <v>4.0512665335322842E-2</v>
      </c>
      <c r="S91" s="7">
        <v>6.9707795502536113E-2</v>
      </c>
      <c r="T91" s="7">
        <v>3.1705271191399528E-2</v>
      </c>
      <c r="U91" s="7">
        <v>0</v>
      </c>
      <c r="V91" s="7">
        <v>0.16219554196416386</v>
      </c>
      <c r="W91" s="7">
        <v>0.19178825151507373</v>
      </c>
    </row>
    <row r="92" spans="1:23">
      <c r="A92" s="8">
        <v>1987</v>
      </c>
      <c r="B92" s="5">
        <v>15891</v>
      </c>
      <c r="C92" s="5">
        <v>34260</v>
      </c>
      <c r="D92" s="5">
        <v>14308</v>
      </c>
      <c r="E92" s="5">
        <v>0</v>
      </c>
      <c r="F92" s="5">
        <v>71264</v>
      </c>
      <c r="G92" s="5">
        <v>90443</v>
      </c>
      <c r="H92" s="7">
        <v>0.22298776380781321</v>
      </c>
      <c r="I92" s="7">
        <v>0.4807476425684778</v>
      </c>
      <c r="J92" s="7">
        <v>0.20077458464301751</v>
      </c>
      <c r="K92" s="7">
        <v>0</v>
      </c>
      <c r="L92" s="7">
        <v>1</v>
      </c>
      <c r="M92" s="7">
        <v>0.17570182324779143</v>
      </c>
      <c r="N92" s="7">
        <v>0.37880211846135137</v>
      </c>
      <c r="O92" s="7">
        <v>0.15819908671760113</v>
      </c>
      <c r="P92" s="7">
        <v>0</v>
      </c>
      <c r="Q92" s="7">
        <v>1</v>
      </c>
      <c r="R92" s="7">
        <v>2.628274289832826E-2</v>
      </c>
      <c r="S92" s="7">
        <v>5.6663946365661452E-2</v>
      </c>
      <c r="T92" s="7">
        <v>2.3664557635723411E-2</v>
      </c>
      <c r="U92" s="7">
        <v>0</v>
      </c>
      <c r="V92" s="7">
        <v>0.11786630104502328</v>
      </c>
      <c r="W92" s="7">
        <v>0.14958719501312082</v>
      </c>
    </row>
    <row r="93" spans="1:23">
      <c r="A93" s="8">
        <v>1988</v>
      </c>
      <c r="B93" s="5">
        <v>109363</v>
      </c>
      <c r="C93" s="5">
        <v>204880</v>
      </c>
      <c r="D93" s="5">
        <v>57501</v>
      </c>
      <c r="E93" s="5">
        <v>0</v>
      </c>
      <c r="F93" s="5">
        <v>429086</v>
      </c>
      <c r="G93" s="5">
        <v>509991.15499999997</v>
      </c>
      <c r="H93" s="7">
        <v>0.25487431424003582</v>
      </c>
      <c r="I93" s="7">
        <v>0.4774800389665475</v>
      </c>
      <c r="J93" s="7">
        <v>0.13400810094013788</v>
      </c>
      <c r="K93" s="7">
        <v>0</v>
      </c>
      <c r="L93" s="7">
        <v>1</v>
      </c>
      <c r="M93" s="7">
        <v>0.21444097398120562</v>
      </c>
      <c r="N93" s="7">
        <v>0.40173245749722858</v>
      </c>
      <c r="O93" s="7">
        <v>0.11274901424515883</v>
      </c>
      <c r="P93" s="7">
        <v>0</v>
      </c>
      <c r="Q93" s="7">
        <v>1</v>
      </c>
      <c r="R93" s="7">
        <v>2.9104878894521444E-2</v>
      </c>
      <c r="S93" s="7">
        <v>5.4524908679439599E-2</v>
      </c>
      <c r="T93" s="7">
        <v>1.5302795655878838E-2</v>
      </c>
      <c r="U93" s="7">
        <v>0</v>
      </c>
      <c r="V93" s="7">
        <v>0.11419306406494543</v>
      </c>
      <c r="W93" s="7">
        <v>0.13572442968419038</v>
      </c>
    </row>
    <row r="94" spans="1:23">
      <c r="A94" s="8">
        <v>1989</v>
      </c>
      <c r="B94" s="5">
        <v>1588545</v>
      </c>
      <c r="C94" s="5">
        <v>4084787</v>
      </c>
      <c r="D94" s="5">
        <v>1374385</v>
      </c>
      <c r="E94" s="5">
        <v>0</v>
      </c>
      <c r="F94" s="5">
        <v>8414226</v>
      </c>
      <c r="G94" s="5">
        <v>9716164.6989999991</v>
      </c>
      <c r="H94" s="7">
        <v>0.18879276596563963</v>
      </c>
      <c r="I94" s="7">
        <v>0.48546200209026952</v>
      </c>
      <c r="J94" s="7">
        <v>0.16334063287579867</v>
      </c>
      <c r="K94" s="7">
        <v>0</v>
      </c>
      <c r="L94" s="7">
        <v>1</v>
      </c>
      <c r="M94" s="7">
        <v>0.16349506715993556</v>
      </c>
      <c r="N94" s="7">
        <v>0.42041146136812729</v>
      </c>
      <c r="O94" s="7">
        <v>0.1414534482048718</v>
      </c>
      <c r="P94" s="7">
        <v>0</v>
      </c>
      <c r="Q94" s="7">
        <v>1</v>
      </c>
      <c r="R94" s="7">
        <v>1.8041435054573108E-2</v>
      </c>
      <c r="S94" s="7">
        <v>4.639177320898339E-2</v>
      </c>
      <c r="T94" s="7">
        <v>1.5609175514372875E-2</v>
      </c>
      <c r="U94" s="7">
        <v>0</v>
      </c>
      <c r="V94" s="7">
        <v>9.5562109926694214E-2</v>
      </c>
      <c r="W94" s="7">
        <v>0.1103484977740916</v>
      </c>
    </row>
    <row r="95" spans="1:23">
      <c r="A95" s="8">
        <v>1990</v>
      </c>
      <c r="B95" s="5">
        <v>100858528.21234204</v>
      </c>
      <c r="C95" s="5">
        <v>337629187.78765804</v>
      </c>
      <c r="D95" s="5">
        <v>65818545.212342024</v>
      </c>
      <c r="E95" s="5">
        <v>0</v>
      </c>
      <c r="F95" s="5">
        <v>638154633.00000012</v>
      </c>
      <c r="G95" s="5">
        <v>732030656.36284459</v>
      </c>
      <c r="H95" s="7">
        <v>0.15804716129412166</v>
      </c>
      <c r="I95" s="7">
        <v>0.52907112215176533</v>
      </c>
      <c r="J95" s="7">
        <v>0.10313886605026341</v>
      </c>
      <c r="K95" s="7">
        <v>0</v>
      </c>
      <c r="L95" s="7">
        <v>1</v>
      </c>
      <c r="M95" s="7">
        <v>0.13777910437995322</v>
      </c>
      <c r="N95" s="7">
        <v>0.46122274368289007</v>
      </c>
      <c r="O95" s="7">
        <v>8.9912279820857449E-2</v>
      </c>
      <c r="P95" s="7">
        <v>0</v>
      </c>
      <c r="Q95" s="7">
        <v>1</v>
      </c>
      <c r="R95" s="7">
        <v>1.895130795896259E-2</v>
      </c>
      <c r="S95" s="7">
        <v>6.3440492609878607E-2</v>
      </c>
      <c r="T95" s="7">
        <v>1.2367298450993644E-2</v>
      </c>
      <c r="U95" s="7">
        <v>0</v>
      </c>
      <c r="V95" s="7">
        <v>0.11990919548181379</v>
      </c>
      <c r="W95" s="7">
        <v>0.13754849143670289</v>
      </c>
    </row>
    <row r="96" spans="1:23">
      <c r="A96" s="8">
        <v>1991</v>
      </c>
      <c r="B96" s="5">
        <v>426745509</v>
      </c>
      <c r="C96" s="5">
        <v>1961169150.0079551</v>
      </c>
      <c r="D96" s="5">
        <v>336957847.99204493</v>
      </c>
      <c r="E96" s="5">
        <v>0</v>
      </c>
      <c r="F96" s="5">
        <v>3236005602</v>
      </c>
      <c r="G96" s="5">
        <v>4170099980.7919807</v>
      </c>
      <c r="H96" s="7">
        <v>0.13187415644035094</v>
      </c>
      <c r="I96" s="7">
        <v>0.60604627779255471</v>
      </c>
      <c r="J96" s="7">
        <v>0.10412770848844931</v>
      </c>
      <c r="K96" s="7">
        <v>0</v>
      </c>
      <c r="L96" s="7">
        <v>1</v>
      </c>
      <c r="M96" s="7">
        <v>0.10233459892224286</v>
      </c>
      <c r="N96" s="7">
        <v>0.47029307667474485</v>
      </c>
      <c r="O96" s="7">
        <v>8.0803301969764832E-2</v>
      </c>
      <c r="P96" s="7">
        <v>0</v>
      </c>
      <c r="Q96" s="7">
        <v>1</v>
      </c>
      <c r="R96" s="7">
        <v>1.6253108623666381E-2</v>
      </c>
      <c r="S96" s="7">
        <v>7.4693452074413649E-2</v>
      </c>
      <c r="T96" s="7">
        <v>1.2833439109517543E-2</v>
      </c>
      <c r="U96" s="7">
        <v>0</v>
      </c>
      <c r="V96" s="7">
        <v>0.12324710968686238</v>
      </c>
      <c r="W96" s="7">
        <v>0.15882320148648865</v>
      </c>
    </row>
    <row r="97" spans="1:23">
      <c r="A97" s="8">
        <v>1992</v>
      </c>
      <c r="B97" s="5">
        <v>950366000</v>
      </c>
      <c r="C97" s="5">
        <v>3447628049.0966973</v>
      </c>
      <c r="D97" s="5">
        <v>651774141.37949324</v>
      </c>
      <c r="E97" s="5">
        <v>0</v>
      </c>
      <c r="F97" s="5">
        <v>6097244190.4761906</v>
      </c>
      <c r="G97" s="5">
        <v>7582076965.0485649</v>
      </c>
      <c r="H97" s="7">
        <v>0.15586812177941933</v>
      </c>
      <c r="I97" s="7">
        <v>0.56544037624109655</v>
      </c>
      <c r="J97" s="7">
        <v>0.10689651275531252</v>
      </c>
      <c r="K97" s="7">
        <v>0</v>
      </c>
      <c r="L97" s="7">
        <v>1</v>
      </c>
      <c r="M97" s="7">
        <v>0.12534375532996356</v>
      </c>
      <c r="N97" s="7">
        <v>0.45470760386492787</v>
      </c>
      <c r="O97" s="7">
        <v>8.5962480252311513E-2</v>
      </c>
      <c r="P97" s="7">
        <v>0</v>
      </c>
      <c r="Q97" s="7">
        <v>1</v>
      </c>
      <c r="R97" s="7">
        <v>2.1604029584423264E-2</v>
      </c>
      <c r="S97" s="7">
        <v>7.8372604205929619E-2</v>
      </c>
      <c r="T97" s="7">
        <v>1.4816342159467659E-2</v>
      </c>
      <c r="U97" s="7">
        <v>0</v>
      </c>
      <c r="V97" s="7">
        <v>0.13860454169709405</v>
      </c>
      <c r="W97" s="7">
        <v>0.1723582441546555</v>
      </c>
    </row>
    <row r="98" spans="1:23">
      <c r="A98" s="8">
        <v>1993</v>
      </c>
      <c r="B98" s="5">
        <v>1660285602.3999999</v>
      </c>
      <c r="C98" s="5">
        <v>5150824358.9060459</v>
      </c>
      <c r="D98" s="5">
        <v>1231233434.7447486</v>
      </c>
      <c r="E98" s="5">
        <v>0</v>
      </c>
      <c r="F98" s="5">
        <v>9479451296.0507946</v>
      </c>
      <c r="G98" s="5">
        <v>11437184609.465626</v>
      </c>
      <c r="H98" s="7">
        <v>0.17514574953211548</v>
      </c>
      <c r="I98" s="7">
        <v>0.54336735302938</v>
      </c>
      <c r="J98" s="7">
        <v>0.12988446232723291</v>
      </c>
      <c r="K98" s="7">
        <v>0</v>
      </c>
      <c r="L98" s="7">
        <v>1</v>
      </c>
      <c r="M98" s="7">
        <v>0.14516558568320362</v>
      </c>
      <c r="N98" s="7">
        <v>0.45035771781135092</v>
      </c>
      <c r="O98" s="7">
        <v>0.10765179340777249</v>
      </c>
      <c r="P98" s="7">
        <v>0</v>
      </c>
      <c r="Q98" s="7">
        <v>1</v>
      </c>
      <c r="R98" s="7">
        <v>2.4387784026012046E-2</v>
      </c>
      <c r="S98" s="7">
        <v>7.5659989967592711E-2</v>
      </c>
      <c r="T98" s="7">
        <v>1.8085475805340229E-2</v>
      </c>
      <c r="U98" s="7">
        <v>0</v>
      </c>
      <c r="V98" s="7">
        <v>0.13924279687723851</v>
      </c>
      <c r="W98" s="7">
        <v>0.16799976324439433</v>
      </c>
    </row>
    <row r="99" spans="1:23">
      <c r="A99" s="8">
        <v>1994</v>
      </c>
      <c r="B99" s="5">
        <v>2610983800</v>
      </c>
      <c r="C99" s="5">
        <v>8229099666.5289068</v>
      </c>
      <c r="D99" s="5">
        <v>1704399387.4393435</v>
      </c>
      <c r="E99" s="5">
        <v>0</v>
      </c>
      <c r="F99" s="5">
        <v>14484193689.658251</v>
      </c>
      <c r="G99" s="5">
        <v>17407794349.208447</v>
      </c>
      <c r="H99" s="7">
        <v>0.18026435271051702</v>
      </c>
      <c r="I99" s="7">
        <v>0.56814344262770411</v>
      </c>
      <c r="J99" s="7">
        <v>0.11767305960954448</v>
      </c>
      <c r="K99" s="7">
        <v>0</v>
      </c>
      <c r="L99" s="7">
        <v>1</v>
      </c>
      <c r="M99" s="7">
        <v>0.14998935233392877</v>
      </c>
      <c r="N99" s="7">
        <v>0.47272500475645235</v>
      </c>
      <c r="O99" s="7">
        <v>9.7910128833573029E-2</v>
      </c>
      <c r="P99" s="7">
        <v>0</v>
      </c>
      <c r="Q99" s="7">
        <v>1</v>
      </c>
      <c r="R99" s="7">
        <v>2.7207675867278389E-2</v>
      </c>
      <c r="S99" s="7">
        <v>8.5751078350791446E-2</v>
      </c>
      <c r="T99" s="7">
        <v>1.776064105868351E-2</v>
      </c>
      <c r="U99" s="7">
        <v>0</v>
      </c>
      <c r="V99" s="7">
        <v>0.15093209199808161</v>
      </c>
      <c r="W99" s="7">
        <v>0.18139738217353313</v>
      </c>
    </row>
    <row r="100" spans="1:23">
      <c r="A100" s="8">
        <v>1995</v>
      </c>
      <c r="B100" s="5">
        <v>3491631200.0000005</v>
      </c>
      <c r="C100" s="5">
        <v>10142355662.513258</v>
      </c>
      <c r="D100" s="5">
        <v>2150562207.1218519</v>
      </c>
      <c r="E100" s="5">
        <v>0</v>
      </c>
      <c r="F100" s="5">
        <v>18455822076.245113</v>
      </c>
      <c r="G100" s="5">
        <v>21847241976.164349</v>
      </c>
      <c r="H100" s="7">
        <v>0.18918860322641246</v>
      </c>
      <c r="I100" s="7">
        <v>0.54954775900054342</v>
      </c>
      <c r="J100" s="7">
        <v>0.11652486669178974</v>
      </c>
      <c r="K100" s="7">
        <v>0</v>
      </c>
      <c r="L100" s="7">
        <v>1</v>
      </c>
      <c r="M100" s="7">
        <v>0.15982022828370829</v>
      </c>
      <c r="N100" s="7">
        <v>0.46423963599518475</v>
      </c>
      <c r="O100" s="7">
        <v>9.8436324798715821E-2</v>
      </c>
      <c r="P100" s="7">
        <v>0</v>
      </c>
      <c r="Q100" s="7">
        <v>1</v>
      </c>
      <c r="R100" s="7">
        <v>2.9771994313261243E-2</v>
      </c>
      <c r="S100" s="7">
        <v>8.6480540988240012E-2</v>
      </c>
      <c r="T100" s="7">
        <v>1.8337138756448938E-2</v>
      </c>
      <c r="U100" s="7">
        <v>0</v>
      </c>
      <c r="V100" s="7">
        <v>0.15736674305709342</v>
      </c>
      <c r="W100" s="7">
        <v>0.18628426847451907</v>
      </c>
    </row>
    <row r="101" spans="1:23">
      <c r="A101" s="8">
        <v>1996</v>
      </c>
      <c r="B101" s="5">
        <v>4983291000</v>
      </c>
      <c r="C101" s="5">
        <v>11352368415.123899</v>
      </c>
      <c r="D101" s="5">
        <v>2315445268.5903854</v>
      </c>
      <c r="E101" s="5">
        <v>0</v>
      </c>
      <c r="F101" s="5">
        <v>21682239924.373203</v>
      </c>
      <c r="G101" s="5">
        <v>26073941286.261467</v>
      </c>
      <c r="H101" s="7">
        <v>0.22983285017514438</v>
      </c>
      <c r="I101" s="7">
        <v>0.52357913456914562</v>
      </c>
      <c r="J101" s="7">
        <v>0.10678994774832154</v>
      </c>
      <c r="K101" s="7">
        <v>0</v>
      </c>
      <c r="L101" s="7">
        <v>1</v>
      </c>
      <c r="M101" s="7">
        <v>0.19112150883862461</v>
      </c>
      <c r="N101" s="7">
        <v>0.43539134688109227</v>
      </c>
      <c r="O101" s="7">
        <v>8.8803040674576075E-2</v>
      </c>
      <c r="P101" s="7">
        <v>0</v>
      </c>
      <c r="Q101" s="7">
        <v>1</v>
      </c>
      <c r="R101" s="7">
        <v>3.7617523813746077E-2</v>
      </c>
      <c r="S101" s="7">
        <v>8.5695976654452277E-2</v>
      </c>
      <c r="T101" s="7">
        <v>1.7478673738022626E-2</v>
      </c>
      <c r="U101" s="7">
        <v>0</v>
      </c>
      <c r="V101" s="7">
        <v>0.16367339910321613</v>
      </c>
      <c r="W101" s="7">
        <v>0.19682517180998618</v>
      </c>
    </row>
    <row r="102" spans="1:23">
      <c r="A102" s="8">
        <v>1997</v>
      </c>
      <c r="B102" s="5">
        <v>5713097393</v>
      </c>
      <c r="C102" s="5">
        <v>13724342125.415794</v>
      </c>
      <c r="D102" s="5">
        <v>2478685155.5059752</v>
      </c>
      <c r="E102" s="5">
        <v>0</v>
      </c>
      <c r="F102" s="5">
        <v>25132339266.32177</v>
      </c>
      <c r="G102" s="5">
        <v>30095813053.194332</v>
      </c>
      <c r="H102" s="7">
        <v>0.22732055828387429</v>
      </c>
      <c r="I102" s="7">
        <v>0.54608295630510217</v>
      </c>
      <c r="J102" s="7">
        <v>9.8625326088427501E-2</v>
      </c>
      <c r="K102" s="7">
        <v>0</v>
      </c>
      <c r="L102" s="7">
        <v>1</v>
      </c>
      <c r="M102" s="7">
        <v>0.18983030572731507</v>
      </c>
      <c r="N102" s="7">
        <v>0.45602164331490325</v>
      </c>
      <c r="O102" s="7">
        <v>8.2359800385684898E-2</v>
      </c>
      <c r="P102" s="7">
        <v>0</v>
      </c>
      <c r="Q102" s="7">
        <v>1</v>
      </c>
      <c r="R102" s="7">
        <v>3.7733707499508953E-2</v>
      </c>
      <c r="S102" s="7">
        <v>9.0646154924323846E-2</v>
      </c>
      <c r="T102" s="7">
        <v>1.6371151094997156E-2</v>
      </c>
      <c r="U102" s="7">
        <v>0</v>
      </c>
      <c r="V102" s="7">
        <v>0.1659933786208096</v>
      </c>
      <c r="W102" s="7">
        <v>0.19877599287919903</v>
      </c>
    </row>
    <row r="103" spans="1:23">
      <c r="A103" s="8">
        <v>1998</v>
      </c>
      <c r="B103" s="5">
        <v>5862620500.6400003</v>
      </c>
      <c r="C103" s="5">
        <v>14482793079.347954</v>
      </c>
      <c r="D103" s="5">
        <v>2899878624.7275467</v>
      </c>
      <c r="E103" s="5">
        <v>0</v>
      </c>
      <c r="F103" s="5">
        <v>26193613005.265499</v>
      </c>
      <c r="G103" s="5">
        <v>31955982009.639614</v>
      </c>
      <c r="H103" s="7">
        <v>0.22381870341680177</v>
      </c>
      <c r="I103" s="7">
        <v>0.55291315010405739</v>
      </c>
      <c r="J103" s="7">
        <v>0.11070937881477468</v>
      </c>
      <c r="K103" s="7">
        <v>0</v>
      </c>
      <c r="L103" s="7">
        <v>1</v>
      </c>
      <c r="M103" s="7">
        <v>0.18345925025466356</v>
      </c>
      <c r="N103" s="7">
        <v>0.45321070324107637</v>
      </c>
      <c r="O103" s="7">
        <v>9.0746033836568998E-2</v>
      </c>
      <c r="P103" s="7">
        <v>0</v>
      </c>
      <c r="Q103" s="7">
        <v>1</v>
      </c>
      <c r="R103" s="7">
        <v>3.6697962904094251E-2</v>
      </c>
      <c r="S103" s="7">
        <v>9.0657241606473329E-2</v>
      </c>
      <c r="T103" s="7">
        <v>1.8152230420681321E-2</v>
      </c>
      <c r="U103" s="7">
        <v>0</v>
      </c>
      <c r="V103" s="7">
        <v>0.16396289650447232</v>
      </c>
      <c r="W103" s="7">
        <v>0.20003331995063239</v>
      </c>
    </row>
    <row r="104" spans="1:23">
      <c r="A104" s="8">
        <v>1999</v>
      </c>
      <c r="B104" s="5">
        <v>5082720922.1599998</v>
      </c>
      <c r="C104" s="5">
        <v>14491115761.66382</v>
      </c>
      <c r="D104" s="5">
        <v>2856886472.6630855</v>
      </c>
      <c r="E104" s="5">
        <v>0</v>
      </c>
      <c r="F104" s="5">
        <v>25481972232.814907</v>
      </c>
      <c r="G104" s="5">
        <v>31366735943.8074</v>
      </c>
      <c r="H104" s="7">
        <v>0.19946340399879359</v>
      </c>
      <c r="I104" s="7">
        <v>0.56868109066544714</v>
      </c>
      <c r="J104" s="7">
        <v>0.11211402502762616</v>
      </c>
      <c r="K104" s="7">
        <v>0</v>
      </c>
      <c r="L104" s="7">
        <v>1</v>
      </c>
      <c r="M104" s="7">
        <v>0.16204175440076224</v>
      </c>
      <c r="N104" s="7">
        <v>0.46198991784239951</v>
      </c>
      <c r="O104" s="7">
        <v>9.108013271706418E-2</v>
      </c>
      <c r="P104" s="7">
        <v>0</v>
      </c>
      <c r="Q104" s="7">
        <v>1</v>
      </c>
      <c r="R104" s="7">
        <v>3.0441440045448492E-2</v>
      </c>
      <c r="S104" s="7">
        <v>8.6790213038664341E-2</v>
      </c>
      <c r="T104" s="7">
        <v>1.7110468901618846E-2</v>
      </c>
      <c r="U104" s="7">
        <v>0</v>
      </c>
      <c r="V104" s="7">
        <v>0.15261666769525609</v>
      </c>
      <c r="W104" s="7">
        <v>0.18786170365793878</v>
      </c>
    </row>
    <row r="105" spans="1:23">
      <c r="A105" s="8">
        <v>2000</v>
      </c>
      <c r="B105" s="5">
        <v>5129728757.2200003</v>
      </c>
      <c r="C105" s="5">
        <v>15437347462.491961</v>
      </c>
      <c r="D105" s="5">
        <v>2921007815.0791469</v>
      </c>
      <c r="E105" s="5">
        <v>0</v>
      </c>
      <c r="F105" s="5">
        <v>27848224809.348358</v>
      </c>
      <c r="G105" s="5">
        <v>33850739056.939316</v>
      </c>
      <c r="H105" s="7">
        <v>0.18420307909529673</v>
      </c>
      <c r="I105" s="7">
        <v>0.55433865419349115</v>
      </c>
      <c r="J105" s="7">
        <v>0.10489026984939431</v>
      </c>
      <c r="K105" s="7">
        <v>0</v>
      </c>
      <c r="L105" s="7">
        <v>1</v>
      </c>
      <c r="M105" s="7">
        <v>0.15153963842832019</v>
      </c>
      <c r="N105" s="7">
        <v>0.45604166681635105</v>
      </c>
      <c r="O105" s="7">
        <v>8.6290813626426502E-2</v>
      </c>
      <c r="P105" s="7">
        <v>0</v>
      </c>
      <c r="Q105" s="7">
        <v>1</v>
      </c>
      <c r="R105" s="7">
        <v>2.8831965222455277E-2</v>
      </c>
      <c r="S105" s="7">
        <v>8.6766588689328197E-2</v>
      </c>
      <c r="T105" s="7">
        <v>1.6417709341911339E-2</v>
      </c>
      <c r="U105" s="7">
        <v>0</v>
      </c>
      <c r="V105" s="7">
        <v>0.15652271050007355</v>
      </c>
      <c r="W105" s="7">
        <v>0.19026022182369859</v>
      </c>
    </row>
    <row r="106" spans="1:23">
      <c r="A106" s="8">
        <v>2001</v>
      </c>
      <c r="B106" s="5">
        <v>5630336976.0200005</v>
      </c>
      <c r="C106" s="5">
        <v>15375684505.100517</v>
      </c>
      <c r="D106" s="5">
        <v>2786359263.4083457</v>
      </c>
      <c r="E106" s="5">
        <v>0</v>
      </c>
      <c r="F106" s="5">
        <v>26702616912.956829</v>
      </c>
      <c r="G106" s="5">
        <v>32376993939.919098</v>
      </c>
      <c r="H106" s="7">
        <v>0.21085337794319362</v>
      </c>
      <c r="I106" s="7">
        <v>0.575811897209214</v>
      </c>
      <c r="J106" s="7">
        <v>0.10434779753951116</v>
      </c>
      <c r="K106" s="7">
        <v>0</v>
      </c>
      <c r="L106" s="7">
        <v>1</v>
      </c>
      <c r="M106" s="7">
        <v>0.17389931216184024</v>
      </c>
      <c r="N106" s="7">
        <v>0.47489536964526907</v>
      </c>
      <c r="O106" s="7">
        <v>8.6059850663681103E-2</v>
      </c>
      <c r="P106" s="7">
        <v>0</v>
      </c>
      <c r="Q106" s="7">
        <v>1</v>
      </c>
      <c r="R106" s="7">
        <v>3.1108350320059971E-2</v>
      </c>
      <c r="S106" s="7">
        <v>8.4952673708971568E-2</v>
      </c>
      <c r="T106" s="7">
        <v>1.5395000415219049E-2</v>
      </c>
      <c r="U106" s="7">
        <v>0</v>
      </c>
      <c r="V106" s="7">
        <v>0.14753546100855414</v>
      </c>
      <c r="W106" s="7">
        <v>0.17888713838677428</v>
      </c>
    </row>
    <row r="107" spans="1:23">
      <c r="A107" s="8">
        <v>2002</v>
      </c>
      <c r="B107" s="5">
        <v>6011342294.6300001</v>
      </c>
      <c r="C107" s="5">
        <v>16797624340.906952</v>
      </c>
      <c r="D107" s="5">
        <v>2482862349.9925847</v>
      </c>
      <c r="E107" s="5">
        <v>0</v>
      </c>
      <c r="F107" s="5">
        <v>28665604360.342823</v>
      </c>
      <c r="G107" s="5">
        <v>34725613026.449974</v>
      </c>
      <c r="H107" s="7">
        <v>0.20970575812963979</v>
      </c>
      <c r="I107" s="7">
        <v>0.58598535477401192</v>
      </c>
      <c r="J107" s="7">
        <v>8.6614687022872561E-2</v>
      </c>
      <c r="K107" s="7">
        <v>0</v>
      </c>
      <c r="L107" s="7">
        <v>1</v>
      </c>
      <c r="M107" s="7">
        <v>0.17310975302441031</v>
      </c>
      <c r="N107" s="7">
        <v>0.48372434283917337</v>
      </c>
      <c r="O107" s="7">
        <v>7.1499453389100034E-2</v>
      </c>
      <c r="P107" s="7">
        <v>0</v>
      </c>
      <c r="Q107" s="7">
        <v>1</v>
      </c>
      <c r="R107" s="7">
        <v>3.1392174596692052E-2</v>
      </c>
      <c r="S107" s="7">
        <v>8.7719835317055697E-2</v>
      </c>
      <c r="T107" s="7">
        <v>1.2965897560041992E-2</v>
      </c>
      <c r="U107" s="7">
        <v>0</v>
      </c>
      <c r="V107" s="7">
        <v>0.14969629292337056</v>
      </c>
      <c r="W107" s="7">
        <v>0.18134261096349336</v>
      </c>
    </row>
    <row r="108" spans="1:23">
      <c r="A108" s="8">
        <v>2003</v>
      </c>
      <c r="B108" s="5">
        <v>7971850194.2299995</v>
      </c>
      <c r="C108" s="5">
        <v>18642676965.240948</v>
      </c>
      <c r="D108" s="5">
        <v>2549668560.3327012</v>
      </c>
      <c r="E108" s="5">
        <v>0</v>
      </c>
      <c r="F108" s="5">
        <v>31683234362.240845</v>
      </c>
      <c r="G108" s="5">
        <v>37741225847.853203</v>
      </c>
      <c r="H108" s="7">
        <v>0.2516109972576101</v>
      </c>
      <c r="I108" s="7">
        <v>0.5884082651441277</v>
      </c>
      <c r="J108" s="7">
        <v>8.0473746183291242E-2</v>
      </c>
      <c r="K108" s="7">
        <v>0</v>
      </c>
      <c r="L108" s="7">
        <v>1</v>
      </c>
      <c r="M108" s="7">
        <v>0.21122393391160754</v>
      </c>
      <c r="N108" s="7">
        <v>0.49396055762458446</v>
      </c>
      <c r="O108" s="7">
        <v>6.7556591050095191E-2</v>
      </c>
      <c r="P108" s="7">
        <v>0</v>
      </c>
      <c r="Q108" s="7">
        <v>1</v>
      </c>
      <c r="R108" s="7">
        <v>3.8815269416623221E-2</v>
      </c>
      <c r="S108" s="7">
        <v>9.077196778944209E-2</v>
      </c>
      <c r="T108" s="7">
        <v>1.2414442028029953E-2</v>
      </c>
      <c r="U108" s="7">
        <v>0</v>
      </c>
      <c r="V108" s="7">
        <v>0.15426698292079216</v>
      </c>
      <c r="W108" s="7">
        <v>0.18376359486262828</v>
      </c>
    </row>
    <row r="109" spans="1:23">
      <c r="A109" s="8">
        <v>2004</v>
      </c>
      <c r="B109" s="5">
        <v>9026111591.2299976</v>
      </c>
      <c r="C109" s="5">
        <v>20671528128.473396</v>
      </c>
      <c r="D109" s="5">
        <v>2744324219.3875132</v>
      </c>
      <c r="E109" s="5">
        <v>0</v>
      </c>
      <c r="F109" s="5">
        <v>35334127088.962807</v>
      </c>
      <c r="G109" s="5">
        <v>41711272479.662323</v>
      </c>
      <c r="H109" s="7">
        <v>0.25545024979687275</v>
      </c>
      <c r="I109" s="7">
        <v>0.58503010634527564</v>
      </c>
      <c r="J109" s="7">
        <v>7.7667808588506151E-2</v>
      </c>
      <c r="K109" s="7">
        <v>0</v>
      </c>
      <c r="L109" s="7">
        <v>1</v>
      </c>
      <c r="M109" s="7">
        <v>0.21639501877174736</v>
      </c>
      <c r="N109" s="7">
        <v>0.4955861305490612</v>
      </c>
      <c r="O109" s="7">
        <v>6.5793346887837029E-2</v>
      </c>
      <c r="P109" s="7">
        <v>0</v>
      </c>
      <c r="Q109" s="7">
        <v>1</v>
      </c>
      <c r="R109" s="7">
        <v>3.9643186387892729E-2</v>
      </c>
      <c r="S109" s="7">
        <v>9.0790506436445026E-2</v>
      </c>
      <c r="T109" s="7">
        <v>1.2053225294011899E-2</v>
      </c>
      <c r="U109" s="7">
        <v>0</v>
      </c>
      <c r="V109" s="7">
        <v>0.15518946025465208</v>
      </c>
      <c r="W109" s="7">
        <v>0.1831982390949036</v>
      </c>
    </row>
    <row r="110" spans="1:23">
      <c r="A110" s="8">
        <v>2005</v>
      </c>
      <c r="B110" s="5">
        <v>11187531315.563334</v>
      </c>
      <c r="C110" s="5">
        <v>22367939759.48946</v>
      </c>
      <c r="D110" s="5">
        <v>3142909432.8960204</v>
      </c>
      <c r="E110" s="5">
        <v>0</v>
      </c>
      <c r="F110" s="5">
        <v>41029360354.800957</v>
      </c>
      <c r="G110" s="5">
        <v>48013744023.799805</v>
      </c>
      <c r="H110" s="7">
        <v>0.27267135580031654</v>
      </c>
      <c r="I110" s="7">
        <v>0.54516910734320345</v>
      </c>
      <c r="J110" s="7">
        <v>7.6601472840856999E-2</v>
      </c>
      <c r="K110" s="7">
        <v>0</v>
      </c>
      <c r="L110" s="7">
        <v>1</v>
      </c>
      <c r="M110" s="7">
        <v>0.2330068513302736</v>
      </c>
      <c r="N110" s="7">
        <v>0.46586535197925732</v>
      </c>
      <c r="O110" s="7">
        <v>6.5458536858490346E-2</v>
      </c>
      <c r="P110" s="7">
        <v>0</v>
      </c>
      <c r="Q110" s="7">
        <v>1</v>
      </c>
      <c r="R110" s="7">
        <v>4.5278848997990909E-2</v>
      </c>
      <c r="S110" s="7">
        <v>9.0528869881879054E-2</v>
      </c>
      <c r="T110" s="7">
        <v>1.2720171913931705E-2</v>
      </c>
      <c r="U110" s="7">
        <v>0</v>
      </c>
      <c r="V110" s="7">
        <v>0.1660564926781295</v>
      </c>
      <c r="W110" s="7">
        <v>0.19432410995422097</v>
      </c>
    </row>
    <row r="111" spans="1:23">
      <c r="A111" s="8">
        <v>2006</v>
      </c>
      <c r="B111" s="5">
        <v>18414214525.09</v>
      </c>
      <c r="C111" s="5">
        <v>25559131471.394268</v>
      </c>
      <c r="D111" s="5">
        <v>2846658451.9108195</v>
      </c>
      <c r="E111" s="5">
        <v>0</v>
      </c>
      <c r="F111" s="5">
        <v>53047566060.610184</v>
      </c>
      <c r="G111" s="5">
        <v>60714751844.438705</v>
      </c>
      <c r="H111" s="7">
        <v>0.34712647332491375</v>
      </c>
      <c r="I111" s="7">
        <v>0.48181534742218618</v>
      </c>
      <c r="J111" s="7">
        <v>5.3662376303152778E-2</v>
      </c>
      <c r="K111" s="7">
        <v>0</v>
      </c>
      <c r="L111" s="7">
        <v>1</v>
      </c>
      <c r="M111" s="7">
        <v>0.3032906166242807</v>
      </c>
      <c r="N111" s="7">
        <v>0.42097069814072557</v>
      </c>
      <c r="O111" s="7">
        <v>4.6885779245288396E-2</v>
      </c>
      <c r="P111" s="7">
        <v>0</v>
      </c>
      <c r="Q111" s="7">
        <v>1</v>
      </c>
      <c r="R111" s="7">
        <v>6.4001979216959951E-2</v>
      </c>
      <c r="S111" s="7">
        <v>8.8835448235212069E-2</v>
      </c>
      <c r="T111" s="7">
        <v>9.8940834445442726E-3</v>
      </c>
      <c r="U111" s="7">
        <v>0</v>
      </c>
      <c r="V111" s="7">
        <v>0.18437654323487299</v>
      </c>
      <c r="W111" s="7">
        <v>0.2110252533669586</v>
      </c>
    </row>
    <row r="112" spans="1:23">
      <c r="A112" s="8">
        <v>2007</v>
      </c>
      <c r="B112" s="5">
        <v>22847300101.709999</v>
      </c>
      <c r="C112" s="5">
        <v>29549351075.735332</v>
      </c>
      <c r="D112" s="5">
        <v>2197972277.6250572</v>
      </c>
      <c r="E112" s="5">
        <v>0</v>
      </c>
      <c r="F112" s="5">
        <v>60794941708.892311</v>
      </c>
      <c r="G112" s="5">
        <v>69966703594.131409</v>
      </c>
      <c r="H112" s="7">
        <v>0.37580922786489301</v>
      </c>
      <c r="I112" s="7">
        <v>0.48604950091453464</v>
      </c>
      <c r="J112" s="7">
        <v>3.6153867671256702E-2</v>
      </c>
      <c r="K112" s="7">
        <v>0</v>
      </c>
      <c r="L112" s="7">
        <v>1</v>
      </c>
      <c r="M112" s="7">
        <v>0.32654532696358674</v>
      </c>
      <c r="N112" s="7">
        <v>0.42233447565498627</v>
      </c>
      <c r="O112" s="7">
        <v>3.1414546701745948E-2</v>
      </c>
      <c r="P112" s="7">
        <v>0</v>
      </c>
      <c r="Q112" s="7">
        <v>1</v>
      </c>
      <c r="R112" s="7">
        <v>7.1466376095743023E-2</v>
      </c>
      <c r="S112" s="7">
        <v>9.2430397813420162E-2</v>
      </c>
      <c r="T112" s="7">
        <v>6.8752593409937548E-3</v>
      </c>
      <c r="U112" s="7">
        <v>0</v>
      </c>
      <c r="V112" s="7">
        <v>0.19016663454958022</v>
      </c>
      <c r="W112" s="7">
        <v>0.21885591430837498</v>
      </c>
    </row>
    <row r="113" spans="1:23">
      <c r="A113" s="8">
        <v>2008</v>
      </c>
      <c r="B113" s="5">
        <v>24146037722.389999</v>
      </c>
      <c r="C113" s="5">
        <v>35046188180.243477</v>
      </c>
      <c r="D113" s="5">
        <v>1910676913.5</v>
      </c>
      <c r="E113" s="5">
        <v>0</v>
      </c>
      <c r="F113" s="5">
        <v>68038693798.636726</v>
      </c>
      <c r="G113" s="5">
        <v>79076852575.572906</v>
      </c>
      <c r="H113" s="7">
        <v>0.35488685003053083</v>
      </c>
      <c r="I113" s="7">
        <v>0.51509201931424631</v>
      </c>
      <c r="J113" s="7">
        <v>2.8082210383913685E-2</v>
      </c>
      <c r="K113" s="7">
        <v>0</v>
      </c>
      <c r="L113" s="7">
        <v>1</v>
      </c>
      <c r="M113" s="7">
        <v>0.30534899829648493</v>
      </c>
      <c r="N113" s="7">
        <v>0.44319149079372133</v>
      </c>
      <c r="O113" s="7">
        <v>2.4162278230206322E-2</v>
      </c>
      <c r="P113" s="7">
        <v>0</v>
      </c>
      <c r="Q113" s="7">
        <v>1</v>
      </c>
      <c r="R113" s="7">
        <v>6.7881547062440081E-2</v>
      </c>
      <c r="S113" s="7">
        <v>9.8525045792931601E-2</v>
      </c>
      <c r="T113" s="7">
        <v>5.371469485637422E-3</v>
      </c>
      <c r="U113" s="7">
        <v>0</v>
      </c>
      <c r="V113" s="7">
        <v>0.19127659155756332</v>
      </c>
      <c r="W113" s="7">
        <v>0.22230807188215856</v>
      </c>
    </row>
    <row r="114" spans="1:23">
      <c r="A114" s="8">
        <v>2009</v>
      </c>
      <c r="B114" s="5">
        <v>20346338939.459995</v>
      </c>
      <c r="C114" s="5">
        <v>33664551893.526077</v>
      </c>
      <c r="D114" s="5">
        <v>1492839129.3200002</v>
      </c>
      <c r="E114" s="5">
        <v>0</v>
      </c>
      <c r="F114" s="5">
        <v>60895411813.967705</v>
      </c>
      <c r="G114" s="5">
        <v>72659612885.989899</v>
      </c>
      <c r="H114" s="7">
        <v>0.33411940790575478</v>
      </c>
      <c r="I114" s="7">
        <v>0.5528257530529479</v>
      </c>
      <c r="J114" s="7">
        <v>2.4514804725855956E-2</v>
      </c>
      <c r="K114" s="7">
        <v>0</v>
      </c>
      <c r="L114" s="7">
        <v>1</v>
      </c>
      <c r="M114" s="7">
        <v>0.28002267189869851</v>
      </c>
      <c r="N114" s="7">
        <v>0.46331862442412236</v>
      </c>
      <c r="O114" s="7">
        <v>2.0545652117117827E-2</v>
      </c>
      <c r="P114" s="7">
        <v>0</v>
      </c>
      <c r="Q114" s="7">
        <v>1</v>
      </c>
      <c r="R114" s="7">
        <v>5.5734912312132651E-2</v>
      </c>
      <c r="S114" s="7">
        <v>9.2217614844408616E-2</v>
      </c>
      <c r="T114" s="7">
        <v>4.0893478780796785E-3</v>
      </c>
      <c r="U114" s="7">
        <v>0</v>
      </c>
      <c r="V114" s="7">
        <v>0.16681135843462833</v>
      </c>
      <c r="W114" s="7">
        <v>0.19903714200789932</v>
      </c>
    </row>
    <row r="115" spans="1:23">
      <c r="A115" s="8">
        <v>2010</v>
      </c>
      <c r="B115" s="5">
        <v>25801716448.789993</v>
      </c>
      <c r="C115" s="5">
        <v>40204754375.819984</v>
      </c>
      <c r="D115" s="5">
        <v>1802937041.1600003</v>
      </c>
      <c r="E115" s="5">
        <v>0</v>
      </c>
      <c r="F115" s="5">
        <v>74726391912.802963</v>
      </c>
      <c r="G115" s="5">
        <v>87929556947.289688</v>
      </c>
      <c r="H115" s="7">
        <v>0.34528251382587299</v>
      </c>
      <c r="I115" s="7">
        <v>0.53802616915766888</v>
      </c>
      <c r="J115" s="7">
        <v>2.4127179099772661E-2</v>
      </c>
      <c r="K115" s="7">
        <v>0</v>
      </c>
      <c r="L115" s="7">
        <v>1</v>
      </c>
      <c r="M115" s="7">
        <v>0.29343621581372359</v>
      </c>
      <c r="N115" s="7">
        <v>0.45723822309170914</v>
      </c>
      <c r="O115" s="7">
        <v>2.050433442125485E-2</v>
      </c>
      <c r="P115" s="7">
        <v>0</v>
      </c>
      <c r="Q115" s="7">
        <v>1</v>
      </c>
      <c r="R115" s="7">
        <v>6.1477506985998728E-2</v>
      </c>
      <c r="S115" s="7">
        <v>9.5795489920816851E-2</v>
      </c>
      <c r="T115" s="7">
        <v>4.2958411221679709E-3</v>
      </c>
      <c r="U115" s="7">
        <v>0</v>
      </c>
      <c r="V115" s="7">
        <v>0.17804987082839074</v>
      </c>
      <c r="W115" s="7">
        <v>0.20950892791306069</v>
      </c>
    </row>
    <row r="116" spans="1:23">
      <c r="A116" s="8">
        <v>2011</v>
      </c>
      <c r="B116" s="5">
        <v>33627930935.119999</v>
      </c>
      <c r="C116" s="5">
        <v>45142227766.439987</v>
      </c>
      <c r="D116" s="5">
        <v>1380348186.0000012</v>
      </c>
      <c r="E116" s="5">
        <v>0</v>
      </c>
      <c r="F116" s="5">
        <v>88225443076.544708</v>
      </c>
      <c r="G116" s="5">
        <v>102443308950.07401</v>
      </c>
      <c r="H116" s="7">
        <v>0.38115910515682294</v>
      </c>
      <c r="I116" s="7">
        <v>0.51166904004408831</v>
      </c>
      <c r="J116" s="7">
        <v>1.5645692873453819E-2</v>
      </c>
      <c r="K116" s="7">
        <v>0</v>
      </c>
      <c r="L116" s="7">
        <v>1</v>
      </c>
      <c r="M116" s="7">
        <v>0.32825892954618102</v>
      </c>
      <c r="N116" s="7">
        <v>0.44065569756674067</v>
      </c>
      <c r="O116" s="7">
        <v>1.3474263962644131E-2</v>
      </c>
      <c r="P116" s="7">
        <v>0</v>
      </c>
      <c r="Q116" s="7">
        <v>1</v>
      </c>
      <c r="R116" s="7">
        <v>7.1570896345760748E-2</v>
      </c>
      <c r="S116" s="7">
        <v>9.6076969782115731E-2</v>
      </c>
      <c r="T116" s="7">
        <v>2.9378184798782487E-3</v>
      </c>
      <c r="U116" s="7">
        <v>0</v>
      </c>
      <c r="V116" s="7">
        <v>0.18777170839540575</v>
      </c>
      <c r="W116" s="7">
        <v>0.2180318337256133</v>
      </c>
    </row>
    <row r="117" spans="1:23">
      <c r="A117" s="8">
        <v>2012</v>
      </c>
      <c r="B117" s="5">
        <v>37278035399.959999</v>
      </c>
      <c r="C117" s="5">
        <v>48959699183.259987</v>
      </c>
      <c r="D117" s="5">
        <v>1526024225.4500008</v>
      </c>
      <c r="E117" s="5">
        <v>0</v>
      </c>
      <c r="F117" s="5">
        <v>97287033021.029526</v>
      </c>
      <c r="G117" s="5">
        <v>113794370266.26201</v>
      </c>
      <c r="H117" s="7">
        <v>0.38317578656039386</v>
      </c>
      <c r="I117" s="7">
        <v>0.50324999810279836</v>
      </c>
      <c r="J117" s="7">
        <v>1.568579262891218E-2</v>
      </c>
      <c r="K117" s="7">
        <v>0</v>
      </c>
      <c r="L117" s="7">
        <v>1</v>
      </c>
      <c r="M117" s="7">
        <v>0.32759120958914667</v>
      </c>
      <c r="N117" s="7">
        <v>0.43024711212603511</v>
      </c>
      <c r="O117" s="7">
        <v>1.3410366627798279E-2</v>
      </c>
      <c r="P117" s="7">
        <v>0</v>
      </c>
      <c r="Q117" s="7">
        <v>1</v>
      </c>
      <c r="R117" s="7">
        <v>7.3354373108802107E-2</v>
      </c>
      <c r="S117" s="7">
        <v>9.6341129639772288E-2</v>
      </c>
      <c r="T117" s="7">
        <v>3.0028554135352911E-3</v>
      </c>
      <c r="U117" s="7">
        <v>0</v>
      </c>
      <c r="V117" s="7">
        <v>0.19143791356774689</v>
      </c>
      <c r="W117" s="7">
        <v>0.22392045623202336</v>
      </c>
    </row>
    <row r="118" spans="1:23">
      <c r="A118" s="8">
        <v>2013</v>
      </c>
      <c r="B118" s="5">
        <v>36512407243.110001</v>
      </c>
      <c r="C118" s="5">
        <v>53299180727.29998</v>
      </c>
      <c r="D118" s="5">
        <v>1705910307.3400002</v>
      </c>
      <c r="E118" s="5">
        <v>0</v>
      </c>
      <c r="F118" s="5">
        <v>103202925130.84787</v>
      </c>
      <c r="G118" s="5">
        <v>121965385482.10529</v>
      </c>
      <c r="H118" s="7">
        <v>0.35379236777268691</v>
      </c>
      <c r="I118" s="7">
        <v>0.51645029111067886</v>
      </c>
      <c r="J118" s="7">
        <v>1.6529670115232955E-2</v>
      </c>
      <c r="K118" s="7">
        <v>0</v>
      </c>
      <c r="L118" s="7">
        <v>1</v>
      </c>
      <c r="M118" s="7">
        <v>0.29936696464151369</v>
      </c>
      <c r="N118" s="7">
        <v>0.43700251933463546</v>
      </c>
      <c r="O118" s="7">
        <v>1.398683979554421E-2</v>
      </c>
      <c r="P118" s="7">
        <v>0</v>
      </c>
      <c r="Q118" s="7">
        <v>1</v>
      </c>
      <c r="R118" s="7">
        <v>6.6761574474354296E-2</v>
      </c>
      <c r="S118" s="7">
        <v>9.7455563525441768E-2</v>
      </c>
      <c r="T118" s="7">
        <v>3.1191933545148352E-3</v>
      </c>
      <c r="U118" s="7">
        <v>0</v>
      </c>
      <c r="V118" s="7">
        <v>0.18870269840656623</v>
      </c>
      <c r="W118" s="7">
        <v>0.22300915718706646</v>
      </c>
    </row>
  </sheetData>
  <mergeCells count="3">
    <mergeCell ref="H3:L3"/>
    <mergeCell ref="M3:Q3"/>
    <mergeCell ref="R3:W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8"/>
  <sheetViews>
    <sheetView workbookViewId="0">
      <pane xSplit="1" ySplit="4" topLeftCell="AJ98" activePane="bottomRight" state="frozen"/>
      <selection pane="topRight" activeCell="C1" sqref="C1"/>
      <selection pane="bottomLeft" activeCell="A5" sqref="A5"/>
      <selection pane="bottomRight" activeCell="A104" sqref="A104"/>
    </sheetView>
  </sheetViews>
  <sheetFormatPr baseColWidth="10" defaultRowHeight="15" x14ac:dyDescent="0"/>
  <cols>
    <col min="2" max="3" width="12.83203125" style="27" bestFit="1" customWidth="1"/>
    <col min="4" max="5" width="13" style="27" customWidth="1"/>
    <col min="6" max="6" width="11" style="27" bestFit="1" customWidth="1"/>
    <col min="7" max="7" width="21.5" style="27" customWidth="1"/>
    <col min="8" max="8" width="16" style="27" customWidth="1"/>
    <col min="9" max="9" width="23.1640625" style="27" customWidth="1"/>
    <col min="10" max="10" width="3.33203125" style="39" customWidth="1"/>
    <col min="11" max="11" width="19.6640625" style="27" customWidth="1"/>
    <col min="12" max="12" width="3.33203125" style="39" customWidth="1"/>
    <col min="13" max="14" width="10.83203125" customWidth="1"/>
    <col min="15" max="15" width="12.5" customWidth="1"/>
    <col min="16" max="18" width="10.83203125" customWidth="1"/>
    <col min="19" max="19" width="3.33203125" style="34" customWidth="1"/>
    <col min="26" max="26" width="13.5" customWidth="1"/>
    <col min="27" max="27" width="4.83203125" style="56" customWidth="1"/>
    <col min="28" max="28" width="12.1640625" bestFit="1" customWidth="1"/>
    <col min="34" max="34" width="12.1640625" bestFit="1" customWidth="1"/>
    <col min="35" max="35" width="17.6640625" customWidth="1"/>
    <col min="36" max="36" width="3.83203125" style="34" customWidth="1"/>
    <col min="44" max="44" width="4.83203125" style="34" customWidth="1"/>
    <col min="45" max="45" width="12.1640625" bestFit="1" customWidth="1"/>
  </cols>
  <sheetData>
    <row r="1" spans="1:52" ht="20">
      <c r="B1" s="30" t="s">
        <v>46</v>
      </c>
      <c r="C1" s="26"/>
      <c r="D1" s="26"/>
      <c r="E1" s="26"/>
      <c r="F1" s="26"/>
      <c r="G1" s="26"/>
      <c r="H1" s="75" t="s">
        <v>66</v>
      </c>
      <c r="I1" s="26"/>
      <c r="J1" s="38"/>
      <c r="K1" s="26"/>
      <c r="L1" s="38"/>
      <c r="T1" s="30" t="s">
        <v>46</v>
      </c>
      <c r="AB1" s="30" t="s">
        <v>50</v>
      </c>
      <c r="AK1" s="30" t="s">
        <v>50</v>
      </c>
      <c r="AS1" s="30" t="s">
        <v>50</v>
      </c>
    </row>
    <row r="2" spans="1:52">
      <c r="B2" s="35" t="s">
        <v>49</v>
      </c>
    </row>
    <row r="3" spans="1:52" s="13" customFormat="1">
      <c r="A3" s="18"/>
      <c r="B3" s="62" t="s">
        <v>11</v>
      </c>
      <c r="C3" s="62"/>
      <c r="D3" s="62"/>
      <c r="E3" s="62"/>
      <c r="F3" s="62"/>
      <c r="G3" s="62"/>
      <c r="H3" s="62"/>
      <c r="I3" s="62"/>
      <c r="J3" s="40"/>
      <c r="K3" s="61" t="s">
        <v>11</v>
      </c>
      <c r="L3" s="40"/>
      <c r="M3" s="70" t="s">
        <v>29</v>
      </c>
      <c r="N3" s="70"/>
      <c r="O3" s="70"/>
      <c r="P3" s="70"/>
      <c r="Q3" s="70"/>
      <c r="R3" s="70"/>
      <c r="S3" s="45"/>
      <c r="T3" s="71" t="s">
        <v>48</v>
      </c>
      <c r="U3" s="71"/>
      <c r="V3" s="71"/>
      <c r="W3" s="71"/>
      <c r="X3" s="71"/>
      <c r="Y3" s="71"/>
      <c r="Z3" s="71"/>
      <c r="AA3" s="57"/>
      <c r="AB3" s="68" t="s">
        <v>51</v>
      </c>
      <c r="AC3" s="68"/>
      <c r="AD3" s="68"/>
      <c r="AE3" s="68"/>
      <c r="AF3" s="68"/>
      <c r="AG3" s="68"/>
      <c r="AH3" s="68"/>
      <c r="AI3" s="68"/>
      <c r="AJ3" s="40"/>
      <c r="AK3" s="67" t="s">
        <v>29</v>
      </c>
      <c r="AL3" s="67"/>
      <c r="AM3" s="67"/>
      <c r="AN3" s="67"/>
      <c r="AO3" s="67"/>
      <c r="AP3" s="67"/>
      <c r="AQ3" s="67"/>
      <c r="AR3" s="45"/>
      <c r="AS3" s="71" t="s">
        <v>48</v>
      </c>
      <c r="AT3" s="71"/>
      <c r="AU3" s="71"/>
      <c r="AV3" s="71"/>
      <c r="AW3" s="71"/>
      <c r="AX3" s="71"/>
      <c r="AY3" s="71"/>
      <c r="AZ3" s="71"/>
    </row>
    <row r="4" spans="1:52" s="17" customFormat="1">
      <c r="A4" s="19"/>
      <c r="B4" s="28" t="s">
        <v>30</v>
      </c>
      <c r="C4" s="28" t="s">
        <v>31</v>
      </c>
      <c r="D4" s="28" t="s">
        <v>32</v>
      </c>
      <c r="E4" s="28" t="s">
        <v>58</v>
      </c>
      <c r="F4" s="28" t="s">
        <v>33</v>
      </c>
      <c r="G4" s="28" t="s">
        <v>34</v>
      </c>
      <c r="H4" s="28" t="s">
        <v>35</v>
      </c>
      <c r="I4" s="28" t="s">
        <v>44</v>
      </c>
      <c r="J4" s="41"/>
      <c r="K4" s="28" t="s">
        <v>45</v>
      </c>
      <c r="L4" s="41"/>
      <c r="M4" s="36" t="s">
        <v>30</v>
      </c>
      <c r="N4" s="36" t="s">
        <v>31</v>
      </c>
      <c r="O4" s="36" t="s">
        <v>32</v>
      </c>
      <c r="P4" s="36" t="s">
        <v>33</v>
      </c>
      <c r="Q4" s="36" t="s">
        <v>34</v>
      </c>
      <c r="R4" s="36" t="s">
        <v>35</v>
      </c>
      <c r="S4" s="55"/>
      <c r="T4" s="37" t="s">
        <v>37</v>
      </c>
      <c r="U4" s="37" t="s">
        <v>38</v>
      </c>
      <c r="V4" s="37" t="s">
        <v>39</v>
      </c>
      <c r="W4" s="37" t="s">
        <v>40</v>
      </c>
      <c r="X4" s="37" t="s">
        <v>41</v>
      </c>
      <c r="Y4" s="37" t="s">
        <v>42</v>
      </c>
      <c r="Z4" s="37" t="s">
        <v>47</v>
      </c>
      <c r="AA4" s="58"/>
      <c r="AB4" s="48" t="s">
        <v>30</v>
      </c>
      <c r="AC4" s="48" t="s">
        <v>31</v>
      </c>
      <c r="AD4" s="48" t="s">
        <v>32</v>
      </c>
      <c r="AE4" s="48" t="s">
        <v>33</v>
      </c>
      <c r="AF4" s="48" t="s">
        <v>34</v>
      </c>
      <c r="AG4" s="48" t="s">
        <v>36</v>
      </c>
      <c r="AH4" s="48" t="s">
        <v>35</v>
      </c>
      <c r="AI4" s="48" t="s">
        <v>52</v>
      </c>
      <c r="AJ4" s="41"/>
      <c r="AK4" s="49" t="s">
        <v>30</v>
      </c>
      <c r="AL4" s="49" t="s">
        <v>31</v>
      </c>
      <c r="AM4" s="49" t="s">
        <v>32</v>
      </c>
      <c r="AN4" s="49" t="s">
        <v>33</v>
      </c>
      <c r="AO4" s="49" t="s">
        <v>34</v>
      </c>
      <c r="AP4" s="49" t="s">
        <v>36</v>
      </c>
      <c r="AQ4" s="49" t="s">
        <v>35</v>
      </c>
      <c r="AR4" s="46"/>
      <c r="AS4" s="50" t="s">
        <v>37</v>
      </c>
      <c r="AT4" s="50" t="s">
        <v>38</v>
      </c>
      <c r="AU4" s="50" t="s">
        <v>39</v>
      </c>
      <c r="AV4" s="50" t="s">
        <v>40</v>
      </c>
      <c r="AW4" s="50" t="s">
        <v>41</v>
      </c>
      <c r="AX4" s="50" t="s">
        <v>36</v>
      </c>
      <c r="AY4" s="50" t="s">
        <v>35</v>
      </c>
      <c r="AZ4" s="50" t="s">
        <v>47</v>
      </c>
    </row>
    <row r="5" spans="1:52" ht="18">
      <c r="A5" s="8">
        <v>1900</v>
      </c>
      <c r="B5" s="5">
        <v>1.5734168759999999E-4</v>
      </c>
      <c r="C5" s="5">
        <v>0</v>
      </c>
      <c r="D5" s="5">
        <v>4.5446099999999997E-4</v>
      </c>
      <c r="E5" s="5"/>
      <c r="F5" s="5">
        <v>3.2334199999999999E-3</v>
      </c>
      <c r="G5" s="5"/>
      <c r="H5" s="5">
        <v>1.3099169999999999E-3</v>
      </c>
      <c r="I5" s="27">
        <v>1.273E-2</v>
      </c>
      <c r="K5" s="27">
        <f>GDP!B5</f>
        <v>0.38412079999999998</v>
      </c>
      <c r="M5" s="7">
        <f t="shared" ref="M5:M52" si="0">+B5/$I5</f>
        <v>1.2359912615868027E-2</v>
      </c>
      <c r="N5" s="7"/>
      <c r="O5" s="7">
        <f t="shared" ref="O5:O52" si="1">+D5/$I5</f>
        <v>3.5699999999999996E-2</v>
      </c>
      <c r="P5" s="7">
        <f t="shared" ref="P5:P52" si="2">+F5/$I5</f>
        <v>0.254</v>
      </c>
      <c r="Q5" s="7"/>
      <c r="R5" s="7">
        <f t="shared" ref="R5:R52" si="3">+H5/$I5</f>
        <v>0.10289999999999999</v>
      </c>
      <c r="S5" s="32"/>
      <c r="T5" s="7">
        <f t="shared" ref="T5:T36" si="4">+B5/$K5</f>
        <v>4.0961512003515559E-4</v>
      </c>
      <c r="U5" s="25"/>
      <c r="V5" s="7">
        <f t="shared" ref="V5:V36" si="5">+D5/$K5</f>
        <v>1.1831199976674004E-3</v>
      </c>
      <c r="W5" s="7">
        <f t="shared" ref="W5:W36" si="6">+F5/$K5</f>
        <v>8.4177165100145571E-3</v>
      </c>
      <c r="X5" s="25"/>
      <c r="Y5" s="7">
        <f t="shared" ref="Y5:Y36" si="7">+H5/$K5</f>
        <v>3.4101694050413306E-3</v>
      </c>
      <c r="Z5" s="7">
        <f t="shared" ref="Z5:Z36" si="8">+I5/K5</f>
        <v>3.3140616181159675E-2</v>
      </c>
      <c r="AA5" s="59"/>
      <c r="AB5" s="69" t="s">
        <v>53</v>
      </c>
      <c r="AC5" s="69"/>
      <c r="AD5" s="69"/>
      <c r="AE5" s="69"/>
      <c r="AF5" s="69"/>
      <c r="AG5" s="69"/>
      <c r="AH5" s="69"/>
      <c r="AI5" s="69"/>
      <c r="AJ5" s="74"/>
      <c r="AR5" s="32"/>
    </row>
    <row r="6" spans="1:52">
      <c r="A6" s="8">
        <v>1901</v>
      </c>
      <c r="B6" s="5">
        <v>1.6089651000000002E-4</v>
      </c>
      <c r="C6" s="5">
        <v>0</v>
      </c>
      <c r="D6" s="5">
        <v>3.8213E-4</v>
      </c>
      <c r="E6" s="5"/>
      <c r="F6" s="5">
        <v>3.4160980000000002E-3</v>
      </c>
      <c r="G6" s="5"/>
      <c r="H6" s="5">
        <v>1.3410600000000003E-3</v>
      </c>
      <c r="I6" s="27">
        <v>1.4420000000000001E-2</v>
      </c>
      <c r="K6" s="27">
        <f>GDP!B6</f>
        <v>0.39614742000000003</v>
      </c>
      <c r="M6" s="7">
        <f t="shared" si="0"/>
        <v>1.115787170596394E-2</v>
      </c>
      <c r="N6" s="7"/>
      <c r="O6" s="7">
        <f t="shared" si="1"/>
        <v>2.6499999999999999E-2</v>
      </c>
      <c r="P6" s="7">
        <f t="shared" si="2"/>
        <v>0.2369</v>
      </c>
      <c r="Q6" s="7"/>
      <c r="R6" s="7">
        <f t="shared" si="3"/>
        <v>9.3000000000000013E-2</v>
      </c>
      <c r="S6" s="32"/>
      <c r="T6" s="7">
        <f t="shared" si="4"/>
        <v>4.0615311845272151E-4</v>
      </c>
      <c r="U6" s="25"/>
      <c r="V6" s="7">
        <f t="shared" si="5"/>
        <v>9.6461564737692848E-4</v>
      </c>
      <c r="W6" s="7">
        <f t="shared" si="6"/>
        <v>8.6232998816450704E-3</v>
      </c>
      <c r="X6" s="25"/>
      <c r="Y6" s="7">
        <f t="shared" si="7"/>
        <v>3.3852549134360138E-3</v>
      </c>
      <c r="Z6" s="7">
        <f t="shared" si="8"/>
        <v>3.6400590467053906E-2</v>
      </c>
      <c r="AA6" s="59"/>
      <c r="AR6" s="32"/>
    </row>
    <row r="7" spans="1:52">
      <c r="A7" s="8">
        <v>1902</v>
      </c>
      <c r="B7" s="5">
        <v>1.8721659600000004E-4</v>
      </c>
      <c r="C7" s="5">
        <v>0</v>
      </c>
      <c r="D7" s="5">
        <v>6.7578600000000005E-4</v>
      </c>
      <c r="E7" s="5"/>
      <c r="F7" s="5">
        <v>3.7996000000000006E-3</v>
      </c>
      <c r="G7" s="5"/>
      <c r="H7" s="5">
        <v>1.5578359999999999E-3</v>
      </c>
      <c r="I7" s="27">
        <v>1.357E-2</v>
      </c>
      <c r="K7" s="27">
        <f>GDP!B7</f>
        <v>0.42251745000000002</v>
      </c>
      <c r="M7" s="7">
        <f t="shared" si="0"/>
        <v>1.3796359322033901E-2</v>
      </c>
      <c r="N7" s="7"/>
      <c r="O7" s="7">
        <f t="shared" si="1"/>
        <v>4.9800000000000004E-2</v>
      </c>
      <c r="P7" s="7">
        <f t="shared" si="2"/>
        <v>0.28000000000000003</v>
      </c>
      <c r="Q7" s="7"/>
      <c r="R7" s="7">
        <f t="shared" si="3"/>
        <v>0.11479999999999999</v>
      </c>
      <c r="S7" s="32"/>
      <c r="T7" s="7">
        <f t="shared" si="4"/>
        <v>4.4309790282034511E-4</v>
      </c>
      <c r="U7" s="25"/>
      <c r="V7" s="7">
        <f t="shared" si="5"/>
        <v>1.5994274319321013E-3</v>
      </c>
      <c r="W7" s="7">
        <f t="shared" si="6"/>
        <v>8.9927646775298884E-3</v>
      </c>
      <c r="X7" s="25"/>
      <c r="Y7" s="7">
        <f t="shared" si="7"/>
        <v>3.6870335177872533E-3</v>
      </c>
      <c r="Z7" s="7">
        <f t="shared" si="8"/>
        <v>3.211701670546388E-2</v>
      </c>
      <c r="AA7" s="59"/>
      <c r="AR7" s="32"/>
    </row>
    <row r="8" spans="1:52">
      <c r="A8" s="8">
        <v>1903</v>
      </c>
      <c r="B8" s="5">
        <v>1.8811582559999997E-4</v>
      </c>
      <c r="C8" s="5">
        <v>0</v>
      </c>
      <c r="D8" s="5">
        <v>6.5371799999999996E-4</v>
      </c>
      <c r="E8" s="5"/>
      <c r="F8" s="5">
        <v>3.9755519999999994E-3</v>
      </c>
      <c r="G8" s="5"/>
      <c r="H8" s="5">
        <v>1.563303E-3</v>
      </c>
      <c r="I8" s="27">
        <v>1.4789999999999999E-2</v>
      </c>
      <c r="K8" s="27">
        <f>GDP!B8</f>
        <v>0.45472960000000001</v>
      </c>
      <c r="M8" s="7">
        <f t="shared" si="0"/>
        <v>1.2719122758620688E-2</v>
      </c>
      <c r="N8" s="7"/>
      <c r="O8" s="7">
        <f t="shared" si="1"/>
        <v>4.4199999999999996E-2</v>
      </c>
      <c r="P8" s="7">
        <f t="shared" si="2"/>
        <v>0.26879999999999998</v>
      </c>
      <c r="Q8" s="7"/>
      <c r="R8" s="7">
        <f t="shared" si="3"/>
        <v>0.1057</v>
      </c>
      <c r="S8" s="32"/>
      <c r="T8" s="7">
        <f t="shared" si="4"/>
        <v>4.1368722335207553E-4</v>
      </c>
      <c r="U8" s="25"/>
      <c r="V8" s="7">
        <f t="shared" si="5"/>
        <v>1.4375972006220839E-3</v>
      </c>
      <c r="W8" s="7">
        <f t="shared" si="6"/>
        <v>8.7426725684890527E-3</v>
      </c>
      <c r="X8" s="25"/>
      <c r="Y8" s="7">
        <f t="shared" si="7"/>
        <v>3.4378738485464767E-3</v>
      </c>
      <c r="Z8" s="7">
        <f t="shared" si="8"/>
        <v>3.2524823543486063E-2</v>
      </c>
      <c r="AA8" s="59"/>
      <c r="AR8" s="32"/>
    </row>
    <row r="9" spans="1:52">
      <c r="A9" s="8">
        <v>1904</v>
      </c>
      <c r="B9" s="5">
        <v>2.1714624000000003E-4</v>
      </c>
      <c r="C9" s="5">
        <v>0</v>
      </c>
      <c r="D9" s="5">
        <v>1.2535250000000001E-3</v>
      </c>
      <c r="E9" s="5"/>
      <c r="F9" s="5">
        <v>4.601285000000001E-3</v>
      </c>
      <c r="G9" s="5"/>
      <c r="H9" s="5">
        <v>1.8152550000000004E-3</v>
      </c>
      <c r="I9" s="27">
        <v>1.8850000000000002E-2</v>
      </c>
      <c r="K9" s="27">
        <f>GDP!B9</f>
        <v>0.48652671999999997</v>
      </c>
      <c r="M9" s="7">
        <f t="shared" si="0"/>
        <v>1.1519694429708223E-2</v>
      </c>
      <c r="N9" s="7"/>
      <c r="O9" s="7">
        <f t="shared" si="1"/>
        <v>6.6500000000000004E-2</v>
      </c>
      <c r="P9" s="7">
        <f t="shared" si="2"/>
        <v>0.24410000000000001</v>
      </c>
      <c r="Q9" s="7"/>
      <c r="R9" s="7">
        <f t="shared" si="3"/>
        <v>9.6300000000000011E-2</v>
      </c>
      <c r="S9" s="32"/>
      <c r="T9" s="7">
        <f t="shared" si="4"/>
        <v>4.4631924840633633E-4</v>
      </c>
      <c r="U9" s="25"/>
      <c r="V9" s="7">
        <f t="shared" si="5"/>
        <v>2.5764771973880492E-3</v>
      </c>
      <c r="W9" s="7">
        <f t="shared" si="6"/>
        <v>9.4574147952244045E-3</v>
      </c>
      <c r="X9" s="25"/>
      <c r="Y9" s="7">
        <f t="shared" si="7"/>
        <v>3.7310489339619428E-3</v>
      </c>
      <c r="Z9" s="7">
        <f t="shared" si="8"/>
        <v>3.874401800583533E-2</v>
      </c>
      <c r="AA9" s="59"/>
      <c r="AR9" s="32"/>
    </row>
    <row r="10" spans="1:52">
      <c r="A10" s="8">
        <v>1905</v>
      </c>
      <c r="B10" s="5">
        <v>2.5575014879999995E-4</v>
      </c>
      <c r="C10" s="5">
        <v>0</v>
      </c>
      <c r="D10" s="5">
        <v>2.0022199999999999E-3</v>
      </c>
      <c r="E10" s="5"/>
      <c r="F10" s="5">
        <v>5.0995999999999993E-3</v>
      </c>
      <c r="G10" s="5"/>
      <c r="H10" s="5">
        <v>2.13598E-3</v>
      </c>
      <c r="I10" s="27">
        <v>2.0899999999999998E-2</v>
      </c>
      <c r="K10" s="27">
        <f>GDP!B10</f>
        <v>0.52942048000000008</v>
      </c>
      <c r="M10" s="7">
        <f t="shared" si="0"/>
        <v>1.2236849224880381E-2</v>
      </c>
      <c r="N10" s="7"/>
      <c r="O10" s="7">
        <f t="shared" si="1"/>
        <v>9.5799999999999996E-2</v>
      </c>
      <c r="P10" s="7">
        <f t="shared" si="2"/>
        <v>0.24399999999999999</v>
      </c>
      <c r="Q10" s="7"/>
      <c r="R10" s="7">
        <f t="shared" si="3"/>
        <v>0.10220000000000001</v>
      </c>
      <c r="S10" s="32"/>
      <c r="T10" s="7">
        <f t="shared" si="4"/>
        <v>4.8307566190110344E-4</v>
      </c>
      <c r="U10" s="25"/>
      <c r="V10" s="7">
        <f t="shared" si="5"/>
        <v>3.7819088524871564E-3</v>
      </c>
      <c r="W10" s="7">
        <f t="shared" si="6"/>
        <v>9.6324192067522556E-3</v>
      </c>
      <c r="X10" s="25"/>
      <c r="Y10" s="7">
        <f t="shared" si="7"/>
        <v>4.0345624710249207E-3</v>
      </c>
      <c r="Z10" s="7">
        <f t="shared" si="8"/>
        <v>3.9477127896525639E-2</v>
      </c>
      <c r="AA10" s="59"/>
      <c r="AR10" s="32"/>
    </row>
    <row r="11" spans="1:52">
      <c r="A11" s="8">
        <v>1906</v>
      </c>
      <c r="B11" s="5">
        <v>4.6635068879999998E-4</v>
      </c>
      <c r="C11" s="5">
        <v>0</v>
      </c>
      <c r="D11" s="5">
        <v>2.4562200000000003E-3</v>
      </c>
      <c r="E11" s="5"/>
      <c r="F11" s="5">
        <v>5.4916679999999999E-3</v>
      </c>
      <c r="G11" s="5"/>
      <c r="H11" s="5">
        <v>3.8737400000000001E-3</v>
      </c>
      <c r="I11" s="27">
        <v>2.444E-2</v>
      </c>
      <c r="K11" s="27">
        <f>GDP!B11</f>
        <v>0.56177258999999991</v>
      </c>
      <c r="M11" s="7">
        <f t="shared" si="0"/>
        <v>1.9081452078559737E-2</v>
      </c>
      <c r="N11" s="7"/>
      <c r="O11" s="7">
        <f t="shared" si="1"/>
        <v>0.10050000000000001</v>
      </c>
      <c r="P11" s="7">
        <f t="shared" si="2"/>
        <v>0.22469999999999998</v>
      </c>
      <c r="Q11" s="7"/>
      <c r="R11" s="7">
        <f t="shared" si="3"/>
        <v>0.1585</v>
      </c>
      <c r="S11" s="32"/>
      <c r="T11" s="7">
        <f t="shared" si="4"/>
        <v>8.3014140793163309E-4</v>
      </c>
      <c r="U11" s="25"/>
      <c r="V11" s="7">
        <f t="shared" si="5"/>
        <v>4.372267432983871E-3</v>
      </c>
      <c r="W11" s="7">
        <f t="shared" si="6"/>
        <v>9.7756068874773703E-3</v>
      </c>
      <c r="X11" s="25"/>
      <c r="Y11" s="7">
        <f t="shared" si="7"/>
        <v>6.8955660510243138E-3</v>
      </c>
      <c r="Z11" s="7">
        <f t="shared" si="8"/>
        <v>4.3505148586904185E-2</v>
      </c>
      <c r="AA11" s="59"/>
      <c r="AR11" s="32"/>
    </row>
    <row r="12" spans="1:52">
      <c r="A12" s="8">
        <v>1907</v>
      </c>
      <c r="B12" s="5">
        <v>5.6194030559999998E-4</v>
      </c>
      <c r="C12" s="5">
        <v>0</v>
      </c>
      <c r="D12" s="5">
        <v>2.445254E-3</v>
      </c>
      <c r="E12" s="5"/>
      <c r="F12" s="5">
        <v>6.0096610000000003E-3</v>
      </c>
      <c r="G12" s="5"/>
      <c r="H12" s="5">
        <v>4.694452E-3</v>
      </c>
      <c r="I12" s="27">
        <v>2.7230000000000001E-2</v>
      </c>
      <c r="K12" s="27">
        <f>GDP!B12</f>
        <v>0.58627800000000008</v>
      </c>
      <c r="M12" s="7">
        <f t="shared" si="0"/>
        <v>2.0636808872567022E-2</v>
      </c>
      <c r="N12" s="7"/>
      <c r="O12" s="7">
        <f t="shared" si="1"/>
        <v>8.9799999999999991E-2</v>
      </c>
      <c r="P12" s="7">
        <f t="shared" si="2"/>
        <v>0.22070000000000001</v>
      </c>
      <c r="Q12" s="7"/>
      <c r="R12" s="7">
        <f t="shared" si="3"/>
        <v>0.1724</v>
      </c>
      <c r="S12" s="32"/>
      <c r="T12" s="7">
        <f t="shared" si="4"/>
        <v>9.5848779179842994E-4</v>
      </c>
      <c r="U12" s="25"/>
      <c r="V12" s="7">
        <f t="shared" si="5"/>
        <v>4.1708097523700353E-3</v>
      </c>
      <c r="W12" s="7">
        <f t="shared" si="6"/>
        <v>1.0250531317907204E-2</v>
      </c>
      <c r="X12" s="25"/>
      <c r="Y12" s="7">
        <f t="shared" si="7"/>
        <v>8.007211595864077E-3</v>
      </c>
      <c r="Z12" s="7">
        <f t="shared" si="8"/>
        <v>4.6445542899443602E-2</v>
      </c>
      <c r="AA12" s="59"/>
      <c r="AR12" s="32"/>
    </row>
    <row r="13" spans="1:52">
      <c r="A13" s="8">
        <v>1908</v>
      </c>
      <c r="B13" s="5">
        <v>5.777093448E-4</v>
      </c>
      <c r="C13" s="5">
        <v>0</v>
      </c>
      <c r="D13" s="5">
        <v>2.6401699999999998E-3</v>
      </c>
      <c r="E13" s="5"/>
      <c r="F13" s="5">
        <v>6.2879700000000004E-3</v>
      </c>
      <c r="G13" s="5"/>
      <c r="H13" s="5">
        <v>4.8258600000000004E-3</v>
      </c>
      <c r="I13" s="27">
        <v>2.9899999999999999E-2</v>
      </c>
      <c r="K13" s="27">
        <f>GDP!B13</f>
        <v>0.59070747999999995</v>
      </c>
      <c r="M13" s="7">
        <f t="shared" si="0"/>
        <v>1.9321382769230771E-2</v>
      </c>
      <c r="N13" s="7"/>
      <c r="O13" s="7">
        <f t="shared" si="1"/>
        <v>8.829999999999999E-2</v>
      </c>
      <c r="P13" s="7">
        <f t="shared" si="2"/>
        <v>0.21030000000000001</v>
      </c>
      <c r="Q13" s="7"/>
      <c r="R13" s="7">
        <f t="shared" si="3"/>
        <v>0.16140000000000002</v>
      </c>
      <c r="S13" s="32"/>
      <c r="T13" s="7">
        <f t="shared" si="4"/>
        <v>9.7799564820137382E-4</v>
      </c>
      <c r="U13" s="25"/>
      <c r="V13" s="7">
        <f t="shared" si="5"/>
        <v>4.4695049400762625E-3</v>
      </c>
      <c r="W13" s="7">
        <f t="shared" si="6"/>
        <v>1.064481187879998E-2</v>
      </c>
      <c r="X13" s="25"/>
      <c r="Y13" s="7">
        <f t="shared" si="7"/>
        <v>8.169627376311538E-3</v>
      </c>
      <c r="Z13" s="7">
        <f t="shared" si="8"/>
        <v>5.0617269989538652E-2</v>
      </c>
      <c r="AA13" s="59"/>
      <c r="AR13" s="32"/>
    </row>
    <row r="14" spans="1:52">
      <c r="A14" s="8">
        <v>1909</v>
      </c>
      <c r="B14" s="5">
        <v>5.1763389839999999E-4</v>
      </c>
      <c r="C14" s="5">
        <v>0</v>
      </c>
      <c r="D14" s="5">
        <v>1.8796320000000002E-3</v>
      </c>
      <c r="E14" s="5"/>
      <c r="F14" s="5">
        <v>6.1362839999999997E-3</v>
      </c>
      <c r="G14" s="5"/>
      <c r="H14" s="5">
        <v>4.3171080000000009E-3</v>
      </c>
      <c r="I14" s="27">
        <v>2.7480000000000001E-2</v>
      </c>
      <c r="K14" s="27">
        <f>GDP!B14</f>
        <v>0.63880012999999991</v>
      </c>
      <c r="M14" s="7">
        <f t="shared" si="0"/>
        <v>1.8836750305676855E-2</v>
      </c>
      <c r="N14" s="7"/>
      <c r="O14" s="7">
        <f t="shared" si="1"/>
        <v>6.8400000000000002E-2</v>
      </c>
      <c r="P14" s="7">
        <f t="shared" si="2"/>
        <v>0.22329999999999997</v>
      </c>
      <c r="Q14" s="7"/>
      <c r="R14" s="7">
        <f t="shared" si="3"/>
        <v>0.15710000000000002</v>
      </c>
      <c r="S14" s="32"/>
      <c r="T14" s="7">
        <f t="shared" si="4"/>
        <v>8.1032215569524081E-4</v>
      </c>
      <c r="U14" s="25"/>
      <c r="V14" s="7">
        <f t="shared" si="5"/>
        <v>2.9424414800917472E-3</v>
      </c>
      <c r="W14" s="7">
        <f t="shared" si="6"/>
        <v>9.605952960591916E-3</v>
      </c>
      <c r="X14" s="25"/>
      <c r="Y14" s="7">
        <f t="shared" si="7"/>
        <v>6.7581514111463969E-3</v>
      </c>
      <c r="Z14" s="7">
        <f t="shared" si="8"/>
        <v>4.301815029373899E-2</v>
      </c>
      <c r="AA14" s="59"/>
      <c r="AR14" s="32"/>
    </row>
    <row r="15" spans="1:52">
      <c r="A15" s="8">
        <v>1910</v>
      </c>
      <c r="B15" s="5">
        <v>5.2202659679999991E-4</v>
      </c>
      <c r="C15" s="5">
        <v>0</v>
      </c>
      <c r="D15" s="5">
        <v>1.6432200000000004E-3</v>
      </c>
      <c r="E15" s="5"/>
      <c r="F15" s="5">
        <v>5.9177400000000003E-3</v>
      </c>
      <c r="G15" s="5"/>
      <c r="H15" s="5">
        <v>4.3497000000000006E-3</v>
      </c>
      <c r="I15" s="27">
        <v>2.6850000000000002E-2</v>
      </c>
      <c r="K15" s="27">
        <f>GDP!B15</f>
        <v>0.65650896000000003</v>
      </c>
      <c r="M15" s="7">
        <f t="shared" si="0"/>
        <v>1.9442331351955302E-2</v>
      </c>
      <c r="N15" s="7"/>
      <c r="O15" s="7">
        <f t="shared" si="1"/>
        <v>6.1200000000000011E-2</v>
      </c>
      <c r="P15" s="7">
        <f t="shared" si="2"/>
        <v>0.22039999999999998</v>
      </c>
      <c r="Q15" s="7"/>
      <c r="R15" s="7">
        <f t="shared" si="3"/>
        <v>0.16200000000000001</v>
      </c>
      <c r="S15" s="32"/>
      <c r="T15" s="7">
        <f t="shared" si="4"/>
        <v>7.9515532704991544E-4</v>
      </c>
      <c r="U15" s="25"/>
      <c r="V15" s="7">
        <f t="shared" si="5"/>
        <v>2.5029666007909479E-3</v>
      </c>
      <c r="W15" s="7">
        <f t="shared" si="6"/>
        <v>9.0139516146131495E-3</v>
      </c>
      <c r="X15" s="25"/>
      <c r="Y15" s="7">
        <f t="shared" si="7"/>
        <v>6.6254998256230968E-3</v>
      </c>
      <c r="Z15" s="7">
        <f t="shared" si="8"/>
        <v>4.0898147071747507E-2</v>
      </c>
      <c r="AA15" s="59"/>
      <c r="AR15" s="32"/>
    </row>
    <row r="16" spans="1:52">
      <c r="A16" s="8">
        <v>1911</v>
      </c>
      <c r="B16" s="5">
        <v>5.7112933919999998E-4</v>
      </c>
      <c r="C16" s="5">
        <v>0</v>
      </c>
      <c r="D16" s="5">
        <v>1.9598279999999998E-3</v>
      </c>
      <c r="E16" s="5"/>
      <c r="F16" s="5">
        <v>5.4685999999999997E-3</v>
      </c>
      <c r="G16" s="5"/>
      <c r="H16" s="5">
        <v>4.753247999999999E-3</v>
      </c>
      <c r="I16" s="27">
        <v>2.9559999999999999E-2</v>
      </c>
      <c r="K16" s="27">
        <f>GDP!B16</f>
        <v>0.66550693999999999</v>
      </c>
      <c r="M16" s="7">
        <f t="shared" si="0"/>
        <v>1.9321019594046009E-2</v>
      </c>
      <c r="N16" s="7"/>
      <c r="O16" s="7">
        <f t="shared" si="1"/>
        <v>6.6299999999999998E-2</v>
      </c>
      <c r="P16" s="7">
        <f t="shared" si="2"/>
        <v>0.185</v>
      </c>
      <c r="Q16" s="7"/>
      <c r="R16" s="7">
        <f t="shared" si="3"/>
        <v>0.16079999999999997</v>
      </c>
      <c r="S16" s="32"/>
      <c r="T16" s="7">
        <f t="shared" si="4"/>
        <v>8.5818690215311657E-4</v>
      </c>
      <c r="U16" s="25"/>
      <c r="V16" s="7">
        <f t="shared" si="5"/>
        <v>2.9448648574573839E-3</v>
      </c>
      <c r="W16" s="7">
        <f t="shared" si="6"/>
        <v>8.2171945494663064E-3</v>
      </c>
      <c r="X16" s="25"/>
      <c r="Y16" s="7">
        <f t="shared" si="7"/>
        <v>7.1422966678604417E-3</v>
      </c>
      <c r="Z16" s="7">
        <f t="shared" si="8"/>
        <v>4.4417267834953006E-2</v>
      </c>
      <c r="AA16" s="59"/>
      <c r="AR16" s="32"/>
    </row>
    <row r="17" spans="1:44">
      <c r="A17" s="8">
        <v>1912</v>
      </c>
      <c r="B17" s="5">
        <v>6.2315596200000008E-4</v>
      </c>
      <c r="C17" s="5">
        <v>0</v>
      </c>
      <c r="D17" s="5">
        <v>2.1713380000000005E-3</v>
      </c>
      <c r="E17" s="5"/>
      <c r="F17" s="5">
        <v>8.986725000000001E-3</v>
      </c>
      <c r="G17" s="5"/>
      <c r="H17" s="5">
        <v>5.1886990000000006E-3</v>
      </c>
      <c r="I17" s="27">
        <v>3.6310000000000002E-2</v>
      </c>
      <c r="K17" s="27">
        <f>GDP!B17</f>
        <v>0.73282759999999991</v>
      </c>
      <c r="M17" s="7">
        <f t="shared" si="0"/>
        <v>1.716210305700909E-2</v>
      </c>
      <c r="N17" s="7"/>
      <c r="O17" s="7">
        <f t="shared" si="1"/>
        <v>5.9800000000000013E-2</v>
      </c>
      <c r="P17" s="7">
        <f t="shared" si="2"/>
        <v>0.24750000000000003</v>
      </c>
      <c r="Q17" s="7"/>
      <c r="R17" s="7">
        <f t="shared" si="3"/>
        <v>0.1429</v>
      </c>
      <c r="S17" s="32"/>
      <c r="T17" s="7">
        <f t="shared" si="4"/>
        <v>8.5034455852918227E-4</v>
      </c>
      <c r="U17" s="25"/>
      <c r="V17" s="7">
        <f t="shared" si="5"/>
        <v>2.9629588186907817E-3</v>
      </c>
      <c r="W17" s="7">
        <f t="shared" si="6"/>
        <v>1.2263082067323886E-2</v>
      </c>
      <c r="X17" s="25"/>
      <c r="Y17" s="7">
        <f t="shared" si="7"/>
        <v>7.0803815249316504E-3</v>
      </c>
      <c r="Z17" s="7">
        <f t="shared" si="8"/>
        <v>4.9547806332621763E-2</v>
      </c>
      <c r="AA17" s="59"/>
      <c r="AR17" s="32"/>
    </row>
    <row r="18" spans="1:44">
      <c r="A18" s="8">
        <v>1913</v>
      </c>
      <c r="B18" s="5">
        <v>7.9030347599999995E-4</v>
      </c>
      <c r="C18" s="5">
        <v>0</v>
      </c>
      <c r="D18" s="5">
        <v>3.1158120000000004E-3</v>
      </c>
      <c r="E18" s="5"/>
      <c r="F18" s="5">
        <v>1.1073395999999999E-2</v>
      </c>
      <c r="G18" s="5"/>
      <c r="H18" s="5">
        <v>6.5813580000000007E-3</v>
      </c>
      <c r="I18" s="27">
        <v>4.5420000000000002E-2</v>
      </c>
      <c r="K18" s="27">
        <f>GDP!B18</f>
        <v>0.68573244</v>
      </c>
      <c r="M18" s="7">
        <f t="shared" si="0"/>
        <v>1.7399900396301186E-2</v>
      </c>
      <c r="N18" s="7"/>
      <c r="O18" s="7">
        <f t="shared" si="1"/>
        <v>6.8600000000000008E-2</v>
      </c>
      <c r="P18" s="7">
        <f t="shared" si="2"/>
        <v>0.24379999999999996</v>
      </c>
      <c r="Q18" s="7"/>
      <c r="R18" s="7">
        <f t="shared" si="3"/>
        <v>0.1449</v>
      </c>
      <c r="S18" s="32"/>
      <c r="T18" s="7">
        <f t="shared" si="4"/>
        <v>1.1524953901845447E-3</v>
      </c>
      <c r="U18" s="25"/>
      <c r="V18" s="7">
        <f t="shared" si="5"/>
        <v>4.5437722036309096E-3</v>
      </c>
      <c r="W18" s="7">
        <f t="shared" si="6"/>
        <v>1.6148274974420052E-2</v>
      </c>
      <c r="X18" s="25"/>
      <c r="Y18" s="7">
        <f t="shared" si="7"/>
        <v>9.5975596546081458E-3</v>
      </c>
      <c r="Z18" s="7">
        <f t="shared" si="8"/>
        <v>6.6235746408613835E-2</v>
      </c>
      <c r="AA18" s="59"/>
      <c r="AR18" s="32"/>
    </row>
    <row r="19" spans="1:44">
      <c r="A19" s="8">
        <v>1914</v>
      </c>
      <c r="B19" s="5">
        <v>6.768028788E-4</v>
      </c>
      <c r="C19" s="5">
        <v>0</v>
      </c>
      <c r="D19" s="5">
        <v>1.9038550000000003E-3</v>
      </c>
      <c r="E19" s="5"/>
      <c r="F19" s="5">
        <v>8.1756000000000016E-3</v>
      </c>
      <c r="G19" s="5"/>
      <c r="H19" s="5">
        <v>5.6510049999999997E-3</v>
      </c>
      <c r="I19" s="27">
        <v>3.7850000000000002E-2</v>
      </c>
      <c r="K19" s="27">
        <f>GDP!B19</f>
        <v>0.75826415999999996</v>
      </c>
      <c r="M19" s="7">
        <f t="shared" si="0"/>
        <v>1.7881185701453105E-2</v>
      </c>
      <c r="N19" s="7"/>
      <c r="O19" s="7">
        <f t="shared" si="1"/>
        <v>5.0300000000000004E-2</v>
      </c>
      <c r="P19" s="7">
        <f t="shared" si="2"/>
        <v>0.21600000000000003</v>
      </c>
      <c r="Q19" s="7"/>
      <c r="R19" s="7">
        <f t="shared" si="3"/>
        <v>0.14929999999999999</v>
      </c>
      <c r="S19" s="32"/>
      <c r="T19" s="7">
        <f t="shared" si="4"/>
        <v>8.9256873066504957E-4</v>
      </c>
      <c r="U19" s="25"/>
      <c r="V19" s="7">
        <f t="shared" si="5"/>
        <v>2.5108070517271979E-3</v>
      </c>
      <c r="W19" s="7">
        <f t="shared" si="6"/>
        <v>1.0781994496482601E-2</v>
      </c>
      <c r="X19" s="25"/>
      <c r="Y19" s="7">
        <f t="shared" si="7"/>
        <v>7.4525545292817219E-3</v>
      </c>
      <c r="Z19" s="7">
        <f t="shared" si="8"/>
        <v>4.9916641187419439E-2</v>
      </c>
      <c r="AA19" s="59"/>
      <c r="AR19" s="32"/>
    </row>
    <row r="20" spans="1:44">
      <c r="A20" s="8">
        <v>1915</v>
      </c>
      <c r="B20" s="5">
        <v>5.9369097959999998E-4</v>
      </c>
      <c r="C20" s="5">
        <v>0</v>
      </c>
      <c r="D20" s="5">
        <v>1.6525740000000002E-3</v>
      </c>
      <c r="E20" s="5"/>
      <c r="F20" s="5">
        <v>8.1529140000000007E-3</v>
      </c>
      <c r="G20" s="5"/>
      <c r="H20" s="5">
        <v>4.9383180000000006E-3</v>
      </c>
      <c r="I20" s="27">
        <v>3.2340000000000001E-2</v>
      </c>
      <c r="K20" s="27">
        <f>GDP!B20</f>
        <v>0.88070880000000007</v>
      </c>
      <c r="M20" s="7">
        <f t="shared" si="0"/>
        <v>1.8357791576994433E-2</v>
      </c>
      <c r="N20" s="7"/>
      <c r="O20" s="7">
        <f t="shared" si="1"/>
        <v>5.1100000000000007E-2</v>
      </c>
      <c r="P20" s="7">
        <f t="shared" si="2"/>
        <v>0.25209999999999999</v>
      </c>
      <c r="Q20" s="7"/>
      <c r="R20" s="7">
        <f t="shared" si="3"/>
        <v>0.1527</v>
      </c>
      <c r="S20" s="32"/>
      <c r="T20" s="7">
        <f t="shared" si="4"/>
        <v>6.7410587881033997E-4</v>
      </c>
      <c r="U20" s="25"/>
      <c r="V20" s="7">
        <f t="shared" si="5"/>
        <v>1.876413634109254E-3</v>
      </c>
      <c r="W20" s="7">
        <f t="shared" si="6"/>
        <v>9.2572187310947726E-3</v>
      </c>
      <c r="X20" s="25"/>
      <c r="Y20" s="7">
        <f t="shared" si="7"/>
        <v>5.6072086483069097E-3</v>
      </c>
      <c r="Z20" s="7">
        <f t="shared" si="8"/>
        <v>3.672042336808716E-2</v>
      </c>
      <c r="AA20" s="59"/>
      <c r="AR20" s="32"/>
    </row>
    <row r="21" spans="1:44">
      <c r="A21" s="8">
        <v>1916</v>
      </c>
      <c r="B21" s="5">
        <v>6.4809818280000002E-4</v>
      </c>
      <c r="C21" s="5">
        <v>0</v>
      </c>
      <c r="D21" s="5">
        <v>1.66453E-3</v>
      </c>
      <c r="E21" s="5"/>
      <c r="F21" s="5">
        <v>6.6445319999999999E-3</v>
      </c>
      <c r="G21" s="5"/>
      <c r="H21" s="5">
        <v>5.3842450000000002E-3</v>
      </c>
      <c r="I21" s="27">
        <v>3.397E-2</v>
      </c>
      <c r="K21" s="27">
        <f>GDP!B21</f>
        <v>0.99003075000000018</v>
      </c>
      <c r="M21" s="7">
        <f t="shared" si="0"/>
        <v>1.9078545269355315E-2</v>
      </c>
      <c r="N21" s="7"/>
      <c r="O21" s="7">
        <f t="shared" si="1"/>
        <v>4.9000000000000002E-2</v>
      </c>
      <c r="P21" s="7">
        <f t="shared" si="2"/>
        <v>0.1956</v>
      </c>
      <c r="Q21" s="7"/>
      <c r="R21" s="7">
        <f t="shared" si="3"/>
        <v>0.1585</v>
      </c>
      <c r="S21" s="32"/>
      <c r="T21" s="7">
        <f t="shared" si="4"/>
        <v>6.5462429606353125E-4</v>
      </c>
      <c r="U21" s="25"/>
      <c r="V21" s="7">
        <f t="shared" si="5"/>
        <v>1.6812912124194118E-3</v>
      </c>
      <c r="W21" s="7">
        <f t="shared" si="6"/>
        <v>6.7114400234538152E-3</v>
      </c>
      <c r="X21" s="25"/>
      <c r="Y21" s="7">
        <f t="shared" si="7"/>
        <v>5.4384623911934039E-3</v>
      </c>
      <c r="Z21" s="7">
        <f t="shared" si="8"/>
        <v>3.4312065559579837E-2</v>
      </c>
      <c r="AA21" s="59"/>
      <c r="AR21" s="32"/>
    </row>
    <row r="22" spans="1:44">
      <c r="A22" s="8">
        <v>1917</v>
      </c>
      <c r="B22" s="5">
        <v>8.3357316240000002E-4</v>
      </c>
      <c r="C22" s="5">
        <v>0</v>
      </c>
      <c r="D22" s="5">
        <v>2.7789000000000004E-3</v>
      </c>
      <c r="E22" s="5"/>
      <c r="F22" s="5">
        <v>8.9827499999999994E-3</v>
      </c>
      <c r="G22" s="5"/>
      <c r="H22" s="5">
        <v>6.9295499999999987E-3</v>
      </c>
      <c r="I22" s="27">
        <v>4.4249999999999998E-2</v>
      </c>
      <c r="K22" s="27">
        <f>GDP!B22</f>
        <v>1.2516198200000002</v>
      </c>
      <c r="M22" s="7">
        <f t="shared" si="0"/>
        <v>1.883781157966102E-2</v>
      </c>
      <c r="N22" s="7"/>
      <c r="O22" s="7">
        <f t="shared" si="1"/>
        <v>6.2800000000000009E-2</v>
      </c>
      <c r="P22" s="7">
        <f t="shared" si="2"/>
        <v>0.20299999999999999</v>
      </c>
      <c r="Q22" s="7"/>
      <c r="R22" s="7">
        <f t="shared" si="3"/>
        <v>0.15659999999999999</v>
      </c>
      <c r="S22" s="32"/>
      <c r="T22" s="7">
        <f t="shared" si="4"/>
        <v>6.6599549566097468E-4</v>
      </c>
      <c r="U22" s="25"/>
      <c r="V22" s="7">
        <f t="shared" si="5"/>
        <v>2.2202428849360982E-3</v>
      </c>
      <c r="W22" s="7">
        <f t="shared" si="6"/>
        <v>7.1768997713698704E-3</v>
      </c>
      <c r="X22" s="25"/>
      <c r="Y22" s="7">
        <f t="shared" si="7"/>
        <v>5.5364655379138992E-3</v>
      </c>
      <c r="Z22" s="7">
        <f t="shared" si="8"/>
        <v>3.535418606586143E-2</v>
      </c>
      <c r="AA22" s="59"/>
      <c r="AR22" s="32"/>
    </row>
    <row r="23" spans="1:44">
      <c r="A23" s="8">
        <v>1918</v>
      </c>
      <c r="B23" s="5">
        <v>1.0051523699999999E-3</v>
      </c>
      <c r="C23" s="5">
        <v>0</v>
      </c>
      <c r="D23" s="5">
        <v>4.0289280000000002E-3</v>
      </c>
      <c r="E23" s="5"/>
      <c r="F23" s="5">
        <v>1.0132864E-2</v>
      </c>
      <c r="G23" s="5"/>
      <c r="H23" s="5">
        <v>8.5367039999999991E-3</v>
      </c>
      <c r="I23" s="27">
        <v>5.5039999999999999E-2</v>
      </c>
      <c r="K23" s="27">
        <f>GDP!B23</f>
        <v>1.6551763799999999</v>
      </c>
      <c r="M23" s="7">
        <f t="shared" si="0"/>
        <v>1.8262216024709302E-2</v>
      </c>
      <c r="N23" s="7"/>
      <c r="O23" s="7">
        <f t="shared" si="1"/>
        <v>7.3200000000000001E-2</v>
      </c>
      <c r="P23" s="7">
        <f t="shared" si="2"/>
        <v>0.18410000000000001</v>
      </c>
      <c r="Q23" s="7"/>
      <c r="R23" s="7">
        <f t="shared" si="3"/>
        <v>0.15509999999999999</v>
      </c>
      <c r="S23" s="32"/>
      <c r="T23" s="7">
        <f t="shared" si="4"/>
        <v>6.0727810168484874E-4</v>
      </c>
      <c r="U23" s="25"/>
      <c r="V23" s="7">
        <f t="shared" si="5"/>
        <v>2.4341381671964171E-3</v>
      </c>
      <c r="W23" s="7">
        <f t="shared" si="6"/>
        <v>6.1219239970062896E-3</v>
      </c>
      <c r="X23" s="25"/>
      <c r="Y23" s="7">
        <f t="shared" si="7"/>
        <v>5.157579641149785E-3</v>
      </c>
      <c r="Z23" s="7">
        <f t="shared" si="8"/>
        <v>3.3253253650224274E-2</v>
      </c>
      <c r="AA23" s="59"/>
      <c r="AR23" s="32"/>
    </row>
    <row r="24" spans="1:44">
      <c r="A24" s="8">
        <v>1919</v>
      </c>
      <c r="B24" s="5">
        <v>1.1721303408000002E-3</v>
      </c>
      <c r="C24" s="5">
        <v>0</v>
      </c>
      <c r="D24" s="5">
        <v>7.226999999999999E-3</v>
      </c>
      <c r="E24" s="5"/>
      <c r="F24" s="5">
        <v>1.1794200000000001E-2</v>
      </c>
      <c r="G24" s="5"/>
      <c r="H24" s="5">
        <v>9.7746000000000013E-3</v>
      </c>
      <c r="I24" s="27">
        <v>6.6000000000000003E-2</v>
      </c>
      <c r="K24" s="27">
        <f>GDP!B24</f>
        <v>1.8967317599999998</v>
      </c>
      <c r="M24" s="7">
        <f t="shared" si="0"/>
        <v>1.7759550618181821E-2</v>
      </c>
      <c r="N24" s="7"/>
      <c r="O24" s="7">
        <f t="shared" si="1"/>
        <v>0.10949999999999999</v>
      </c>
      <c r="P24" s="7">
        <f t="shared" si="2"/>
        <v>0.1787</v>
      </c>
      <c r="Q24" s="7"/>
      <c r="R24" s="7">
        <f t="shared" si="3"/>
        <v>0.14810000000000001</v>
      </c>
      <c r="S24" s="32"/>
      <c r="T24" s="7">
        <f t="shared" si="4"/>
        <v>6.1797369850547575E-4</v>
      </c>
      <c r="U24" s="25"/>
      <c r="V24" s="7">
        <f t="shared" si="5"/>
        <v>3.8102383016984961E-3</v>
      </c>
      <c r="W24" s="7">
        <f t="shared" si="6"/>
        <v>6.2181697215846704E-3</v>
      </c>
      <c r="X24" s="25"/>
      <c r="Y24" s="7">
        <f t="shared" si="7"/>
        <v>5.1533907989182413E-3</v>
      </c>
      <c r="Z24" s="7">
        <f t="shared" si="8"/>
        <v>3.4796696819164356E-2</v>
      </c>
      <c r="AA24" s="59"/>
      <c r="AR24" s="32"/>
    </row>
    <row r="25" spans="1:44">
      <c r="A25" s="8">
        <v>1920</v>
      </c>
      <c r="B25" s="5">
        <v>1.5716498544000002E-3</v>
      </c>
      <c r="C25" s="5">
        <v>0</v>
      </c>
      <c r="D25" s="5">
        <v>1.01964E-2</v>
      </c>
      <c r="E25" s="5"/>
      <c r="F25" s="5">
        <v>1.9425899999999999E-2</v>
      </c>
      <c r="G25" s="5"/>
      <c r="H25" s="5">
        <v>1.3061939999999999E-2</v>
      </c>
      <c r="I25" s="27">
        <v>8.7900000000000006E-2</v>
      </c>
      <c r="K25" s="27">
        <f>GDP!B25</f>
        <v>2.3469517</v>
      </c>
      <c r="M25" s="7">
        <f t="shared" si="0"/>
        <v>1.7879975590443686E-2</v>
      </c>
      <c r="N25" s="7"/>
      <c r="O25" s="7">
        <f t="shared" si="1"/>
        <v>0.11599999999999999</v>
      </c>
      <c r="P25" s="7">
        <f t="shared" si="2"/>
        <v>0.22099999999999997</v>
      </c>
      <c r="Q25" s="7"/>
      <c r="R25" s="7">
        <f t="shared" si="3"/>
        <v>0.14859999999999998</v>
      </c>
      <c r="S25" s="32"/>
      <c r="T25" s="7">
        <f t="shared" si="4"/>
        <v>6.6965581541367052E-4</v>
      </c>
      <c r="U25" s="25"/>
      <c r="V25" s="7">
        <f t="shared" si="5"/>
        <v>4.3445291183452986E-3</v>
      </c>
      <c r="W25" s="7">
        <f t="shared" si="6"/>
        <v>8.2770770271923359E-3</v>
      </c>
      <c r="X25" s="25"/>
      <c r="Y25" s="7">
        <f t="shared" si="7"/>
        <v>5.5654916119492357E-3</v>
      </c>
      <c r="Z25" s="7">
        <f t="shared" si="8"/>
        <v>3.7452837227114649E-2</v>
      </c>
      <c r="AA25" s="59"/>
      <c r="AR25" s="32"/>
    </row>
    <row r="26" spans="1:44">
      <c r="A26" s="8">
        <v>1921</v>
      </c>
      <c r="B26" s="5">
        <v>1.5547841868000002E-3</v>
      </c>
      <c r="C26" s="5">
        <v>0</v>
      </c>
      <c r="D26" s="5">
        <v>1.2730943999999999E-2</v>
      </c>
      <c r="E26" s="5"/>
      <c r="F26" s="5">
        <v>1.8965975999999999E-2</v>
      </c>
      <c r="G26" s="5"/>
      <c r="H26" s="5">
        <v>1.2922255999999998E-2</v>
      </c>
      <c r="I26" s="27">
        <v>8.6959999999999996E-2</v>
      </c>
      <c r="K26" s="27">
        <f>GDP!B26</f>
        <v>1.9026018</v>
      </c>
      <c r="M26" s="7">
        <f t="shared" si="0"/>
        <v>1.7879302976080959E-2</v>
      </c>
      <c r="N26" s="7"/>
      <c r="O26" s="7">
        <f t="shared" si="1"/>
        <v>0.1464</v>
      </c>
      <c r="P26" s="7">
        <f t="shared" si="2"/>
        <v>0.21809999999999999</v>
      </c>
      <c r="Q26" s="7"/>
      <c r="R26" s="7">
        <f t="shared" si="3"/>
        <v>0.14859999999999998</v>
      </c>
      <c r="S26" s="32"/>
      <c r="T26" s="7">
        <f t="shared" si="4"/>
        <v>8.1718843470031421E-4</v>
      </c>
      <c r="U26" s="25"/>
      <c r="V26" s="7">
        <f t="shared" si="5"/>
        <v>6.6913339407121339E-3</v>
      </c>
      <c r="W26" s="7">
        <f t="shared" si="6"/>
        <v>9.9684421616756582E-3</v>
      </c>
      <c r="X26" s="25"/>
      <c r="Y26" s="7">
        <f t="shared" si="7"/>
        <v>6.7918867731545287E-3</v>
      </c>
      <c r="Z26" s="7">
        <f t="shared" si="8"/>
        <v>4.570583292836157E-2</v>
      </c>
      <c r="AA26" s="59"/>
      <c r="AR26" s="32"/>
    </row>
    <row r="27" spans="1:44">
      <c r="A27" s="8">
        <v>1922</v>
      </c>
      <c r="B27" s="5">
        <v>1.4096618699999998E-3</v>
      </c>
      <c r="C27" s="5">
        <v>0</v>
      </c>
      <c r="D27" s="5">
        <v>9.5360539999999987E-3</v>
      </c>
      <c r="E27" s="5"/>
      <c r="F27" s="5">
        <v>1.5426207999999999E-2</v>
      </c>
      <c r="G27" s="5"/>
      <c r="H27" s="5">
        <v>1.1739797999999999E-2</v>
      </c>
      <c r="I27" s="27">
        <v>8.1019999999999995E-2</v>
      </c>
      <c r="K27" s="27">
        <f>GDP!B27</f>
        <v>1.7026471000000001</v>
      </c>
      <c r="M27" s="7">
        <f t="shared" si="0"/>
        <v>1.7398936929153293E-2</v>
      </c>
      <c r="N27" s="7"/>
      <c r="O27" s="7">
        <f t="shared" si="1"/>
        <v>0.11769999999999999</v>
      </c>
      <c r="P27" s="7">
        <f t="shared" si="2"/>
        <v>0.19039999999999999</v>
      </c>
      <c r="Q27" s="7"/>
      <c r="R27" s="7">
        <f t="shared" si="3"/>
        <v>0.1449</v>
      </c>
      <c r="S27" s="32"/>
      <c r="T27" s="7">
        <f t="shared" si="4"/>
        <v>8.2792369011758205E-4</v>
      </c>
      <c r="U27" s="25"/>
      <c r="V27" s="7">
        <f t="shared" si="5"/>
        <v>5.6007225454998855E-3</v>
      </c>
      <c r="W27" s="7">
        <f t="shared" si="6"/>
        <v>9.0601323080983717E-3</v>
      </c>
      <c r="X27" s="25"/>
      <c r="Y27" s="7">
        <f t="shared" si="7"/>
        <v>6.8950271609425108E-3</v>
      </c>
      <c r="Z27" s="7">
        <f t="shared" si="8"/>
        <v>4.7584728508920017E-2</v>
      </c>
      <c r="AA27" s="59"/>
      <c r="AR27" s="32"/>
    </row>
    <row r="28" spans="1:44">
      <c r="A28" s="8">
        <v>1923</v>
      </c>
      <c r="B28" s="5">
        <v>1.3724515871999998E-3</v>
      </c>
      <c r="C28" s="5">
        <v>0</v>
      </c>
      <c r="D28" s="5">
        <v>9.6683120000000001E-3</v>
      </c>
      <c r="E28" s="5"/>
      <c r="F28" s="5">
        <v>1.3991475E-2</v>
      </c>
      <c r="G28" s="5"/>
      <c r="H28" s="5">
        <v>1.1468954E-2</v>
      </c>
      <c r="I28" s="27">
        <v>8.1110000000000002E-2</v>
      </c>
      <c r="K28" s="27">
        <f>GDP!B28</f>
        <v>1.8481749999999999</v>
      </c>
      <c r="M28" s="7">
        <f t="shared" si="0"/>
        <v>1.6920867799284919E-2</v>
      </c>
      <c r="N28" s="7"/>
      <c r="O28" s="7">
        <f t="shared" si="1"/>
        <v>0.1192</v>
      </c>
      <c r="P28" s="7">
        <f t="shared" si="2"/>
        <v>0.17249999999999999</v>
      </c>
      <c r="Q28" s="7"/>
      <c r="R28" s="7">
        <f t="shared" si="3"/>
        <v>0.1414</v>
      </c>
      <c r="S28" s="32"/>
      <c r="T28" s="7">
        <f t="shared" si="4"/>
        <v>7.4259828598482276E-4</v>
      </c>
      <c r="U28" s="25"/>
      <c r="V28" s="7">
        <f t="shared" si="5"/>
        <v>5.2312751768636631E-3</v>
      </c>
      <c r="W28" s="7">
        <f t="shared" si="6"/>
        <v>7.5704275839679688E-3</v>
      </c>
      <c r="X28" s="25"/>
      <c r="Y28" s="7">
        <f t="shared" si="7"/>
        <v>6.2055562920178015E-3</v>
      </c>
      <c r="Z28" s="7">
        <f t="shared" si="8"/>
        <v>4.3886536718654889E-2</v>
      </c>
      <c r="AA28" s="59"/>
      <c r="AR28" s="32"/>
    </row>
    <row r="29" spans="1:44">
      <c r="A29" s="8">
        <v>1924</v>
      </c>
      <c r="B29" s="5">
        <v>1.6728201083999999E-3</v>
      </c>
      <c r="C29" s="5">
        <v>0</v>
      </c>
      <c r="D29" s="5">
        <v>1.2776338999999999E-2</v>
      </c>
      <c r="E29" s="5"/>
      <c r="F29" s="5">
        <v>1.7356535999999999E-2</v>
      </c>
      <c r="G29" s="5"/>
      <c r="H29" s="5">
        <v>1.3950210999999999E-2</v>
      </c>
      <c r="I29" s="27">
        <v>0.10481</v>
      </c>
      <c r="K29" s="27">
        <f>GDP!B29</f>
        <v>1.9487260000000004</v>
      </c>
      <c r="M29" s="7">
        <f t="shared" si="0"/>
        <v>1.5960500986547083E-2</v>
      </c>
      <c r="N29" s="7"/>
      <c r="O29" s="7">
        <f t="shared" si="1"/>
        <v>0.12189999999999999</v>
      </c>
      <c r="P29" s="7">
        <f t="shared" si="2"/>
        <v>0.1656</v>
      </c>
      <c r="Q29" s="7"/>
      <c r="R29" s="7">
        <f t="shared" si="3"/>
        <v>0.1331</v>
      </c>
      <c r="S29" s="32"/>
      <c r="T29" s="7">
        <f t="shared" si="4"/>
        <v>8.5841729848116133E-4</v>
      </c>
      <c r="U29" s="25"/>
      <c r="V29" s="7">
        <f t="shared" si="5"/>
        <v>6.5562521360109103E-3</v>
      </c>
      <c r="W29" s="7">
        <f t="shared" si="6"/>
        <v>8.9066066753355766E-3</v>
      </c>
      <c r="X29" s="25"/>
      <c r="Y29" s="7">
        <f t="shared" si="7"/>
        <v>7.1586313314442335E-3</v>
      </c>
      <c r="Z29" s="7">
        <f t="shared" si="8"/>
        <v>5.3783856735118214E-2</v>
      </c>
      <c r="AA29" s="59"/>
      <c r="AR29" s="32"/>
    </row>
    <row r="30" spans="1:44">
      <c r="A30" s="8">
        <v>1925</v>
      </c>
      <c r="B30" s="5">
        <v>1.9086087047999996E-3</v>
      </c>
      <c r="C30" s="5">
        <v>0</v>
      </c>
      <c r="D30" s="5">
        <v>1.4663429999999998E-2</v>
      </c>
      <c r="E30" s="5"/>
      <c r="F30" s="5">
        <v>2.0062079999999999E-2</v>
      </c>
      <c r="G30" s="5"/>
      <c r="H30" s="5">
        <v>1.595214E-2</v>
      </c>
      <c r="I30" s="27">
        <v>0.11609999999999999</v>
      </c>
      <c r="K30" s="27">
        <f>GDP!B30</f>
        <v>2.1000903000000002</v>
      </c>
      <c r="M30" s="7">
        <f t="shared" si="0"/>
        <v>1.6439351462532299E-2</v>
      </c>
      <c r="N30" s="7"/>
      <c r="O30" s="7">
        <f t="shared" si="1"/>
        <v>0.1263</v>
      </c>
      <c r="P30" s="7">
        <f t="shared" si="2"/>
        <v>0.17280000000000001</v>
      </c>
      <c r="Q30" s="7"/>
      <c r="R30" s="7">
        <f t="shared" si="3"/>
        <v>0.13739999999999999</v>
      </c>
      <c r="S30" s="32"/>
      <c r="T30" s="7">
        <f t="shared" si="4"/>
        <v>9.0882220864502801E-4</v>
      </c>
      <c r="U30" s="25"/>
      <c r="V30" s="7">
        <f t="shared" si="5"/>
        <v>6.9822854760102446E-3</v>
      </c>
      <c r="W30" s="7">
        <f t="shared" si="6"/>
        <v>9.5529606512634226E-3</v>
      </c>
      <c r="X30" s="25"/>
      <c r="Y30" s="7">
        <f t="shared" si="7"/>
        <v>7.5959305178448745E-3</v>
      </c>
      <c r="Z30" s="7">
        <f t="shared" si="8"/>
        <v>5.5283337102218881E-2</v>
      </c>
      <c r="AA30" s="59"/>
      <c r="AR30" s="32"/>
    </row>
    <row r="31" spans="1:44">
      <c r="A31" s="8">
        <v>1926</v>
      </c>
      <c r="B31" s="5">
        <v>2.6496842399999993E-3</v>
      </c>
      <c r="C31" s="5">
        <v>0</v>
      </c>
      <c r="D31" s="5">
        <v>1.7827131E-2</v>
      </c>
      <c r="E31" s="5"/>
      <c r="F31" s="5">
        <v>2.4539907E-2</v>
      </c>
      <c r="G31" s="5"/>
      <c r="H31" s="5">
        <v>2.2096221000000003E-2</v>
      </c>
      <c r="I31" s="27">
        <v>0.14721000000000001</v>
      </c>
      <c r="K31" s="27">
        <f>GDP!B31</f>
        <v>2.3323927000000002</v>
      </c>
      <c r="M31" s="7">
        <f t="shared" si="0"/>
        <v>1.799934950071326E-2</v>
      </c>
      <c r="N31" s="7"/>
      <c r="O31" s="7">
        <f t="shared" si="1"/>
        <v>0.12109999999999999</v>
      </c>
      <c r="P31" s="7">
        <f t="shared" si="2"/>
        <v>0.16669999999999999</v>
      </c>
      <c r="Q31" s="7"/>
      <c r="R31" s="7">
        <f t="shared" si="3"/>
        <v>0.15010000000000001</v>
      </c>
      <c r="S31" s="32"/>
      <c r="T31" s="7">
        <f t="shared" si="4"/>
        <v>1.1360369289442551E-3</v>
      </c>
      <c r="U31" s="25"/>
      <c r="V31" s="7">
        <f t="shared" si="5"/>
        <v>7.6432802246379859E-3</v>
      </c>
      <c r="W31" s="7">
        <f t="shared" si="6"/>
        <v>1.0521344454559474E-2</v>
      </c>
      <c r="X31" s="25"/>
      <c r="Y31" s="7">
        <f t="shared" si="7"/>
        <v>9.4736280901582311E-3</v>
      </c>
      <c r="Z31" s="7">
        <f t="shared" si="8"/>
        <v>6.3115443638629115E-2</v>
      </c>
      <c r="AA31" s="59"/>
      <c r="AR31" s="32"/>
    </row>
    <row r="32" spans="1:44">
      <c r="A32" s="8">
        <v>1927</v>
      </c>
      <c r="B32" s="5">
        <v>2.8241409803999996E-3</v>
      </c>
      <c r="C32" s="5">
        <v>0</v>
      </c>
      <c r="D32" s="5">
        <v>1.6988740000000002E-2</v>
      </c>
      <c r="E32" s="5"/>
      <c r="F32" s="5">
        <v>2.9083476000000004E-2</v>
      </c>
      <c r="G32" s="5"/>
      <c r="H32" s="5">
        <v>2.3472516000000006E-2</v>
      </c>
      <c r="I32" s="27">
        <v>0.15586000000000003</v>
      </c>
      <c r="K32" s="27">
        <f>GDP!B32</f>
        <v>2.1934849999999999</v>
      </c>
      <c r="M32" s="7">
        <f t="shared" si="0"/>
        <v>1.811972911843962E-2</v>
      </c>
      <c r="N32" s="7"/>
      <c r="O32" s="7">
        <f t="shared" si="1"/>
        <v>0.109</v>
      </c>
      <c r="P32" s="7">
        <f t="shared" si="2"/>
        <v>0.18659999999999999</v>
      </c>
      <c r="Q32" s="7"/>
      <c r="R32" s="7">
        <f t="shared" si="3"/>
        <v>0.15060000000000001</v>
      </c>
      <c r="S32" s="32"/>
      <c r="T32" s="7">
        <f t="shared" si="4"/>
        <v>1.2875132405282003E-3</v>
      </c>
      <c r="U32" s="25"/>
      <c r="V32" s="7">
        <f t="shared" si="5"/>
        <v>7.7450905750438247E-3</v>
      </c>
      <c r="W32" s="7">
        <f t="shared" si="6"/>
        <v>1.3259026617460345E-2</v>
      </c>
      <c r="X32" s="25"/>
      <c r="Y32" s="7">
        <f t="shared" si="7"/>
        <v>1.0701015051390827E-2</v>
      </c>
      <c r="Z32" s="7">
        <f t="shared" si="8"/>
        <v>7.1055876835264445E-2</v>
      </c>
      <c r="AA32" s="59"/>
      <c r="AR32" s="32"/>
    </row>
    <row r="33" spans="1:44">
      <c r="A33" s="8">
        <v>1928</v>
      </c>
      <c r="B33" s="5">
        <v>2.7295622784000006E-3</v>
      </c>
      <c r="C33" s="5">
        <v>0</v>
      </c>
      <c r="D33" s="5">
        <v>1.7091272000000001E-2</v>
      </c>
      <c r="E33" s="5"/>
      <c r="F33" s="5">
        <v>3.0043992000000005E-2</v>
      </c>
      <c r="G33" s="5"/>
      <c r="H33" s="5">
        <v>2.2777832000000001E-2</v>
      </c>
      <c r="I33" s="27">
        <v>0.15796000000000002</v>
      </c>
      <c r="K33" s="27">
        <f>GDP!B33</f>
        <v>2.2415000000000003</v>
      </c>
      <c r="M33" s="7">
        <f t="shared" si="0"/>
        <v>1.7280085327931124E-2</v>
      </c>
      <c r="N33" s="7"/>
      <c r="O33" s="7">
        <f t="shared" si="1"/>
        <v>0.10819999999999999</v>
      </c>
      <c r="P33" s="7">
        <f t="shared" si="2"/>
        <v>0.19020000000000001</v>
      </c>
      <c r="Q33" s="7"/>
      <c r="R33" s="7">
        <f t="shared" si="3"/>
        <v>0.14419999999999999</v>
      </c>
      <c r="S33" s="32"/>
      <c r="T33" s="7">
        <f t="shared" si="4"/>
        <v>1.2177391382556324E-3</v>
      </c>
      <c r="U33" s="25"/>
      <c r="V33" s="7">
        <f t="shared" si="5"/>
        <v>7.6249261655141646E-3</v>
      </c>
      <c r="W33" s="7">
        <f t="shared" si="6"/>
        <v>1.3403520856569262E-2</v>
      </c>
      <c r="X33" s="25"/>
      <c r="Y33" s="7">
        <f t="shared" si="7"/>
        <v>1.0161870176221281E-2</v>
      </c>
      <c r="Z33" s="7">
        <f t="shared" si="8"/>
        <v>7.0470666964086548E-2</v>
      </c>
      <c r="AA33" s="59"/>
      <c r="AR33" s="32"/>
    </row>
    <row r="34" spans="1:44">
      <c r="A34" s="8">
        <v>1929</v>
      </c>
      <c r="B34" s="5">
        <v>3.2711693111999998E-3</v>
      </c>
      <c r="C34" s="5">
        <v>0</v>
      </c>
      <c r="D34" s="5">
        <v>2.3977052999999998E-2</v>
      </c>
      <c r="E34" s="5"/>
      <c r="F34" s="5">
        <v>3.3959492999999993E-2</v>
      </c>
      <c r="G34" s="5"/>
      <c r="H34" s="5">
        <v>2.7240542999999999E-2</v>
      </c>
      <c r="I34" s="27">
        <v>0.19197</v>
      </c>
      <c r="K34" s="27">
        <f>GDP!B34</f>
        <v>2.5503288999999998</v>
      </c>
      <c r="M34" s="7">
        <f t="shared" si="0"/>
        <v>1.7040002662916078E-2</v>
      </c>
      <c r="N34" s="7"/>
      <c r="O34" s="7">
        <f t="shared" si="1"/>
        <v>0.12489999999999998</v>
      </c>
      <c r="P34" s="7">
        <f t="shared" si="2"/>
        <v>0.17689999999999997</v>
      </c>
      <c r="Q34" s="7"/>
      <c r="R34" s="7">
        <f t="shared" si="3"/>
        <v>0.1419</v>
      </c>
      <c r="S34" s="32"/>
      <c r="T34" s="7">
        <f t="shared" si="4"/>
        <v>1.2826460583966249E-3</v>
      </c>
      <c r="U34" s="25"/>
      <c r="V34" s="7">
        <f t="shared" si="5"/>
        <v>9.401553266325767E-3</v>
      </c>
      <c r="W34" s="7">
        <f t="shared" si="6"/>
        <v>1.3315730767117917E-2</v>
      </c>
      <c r="X34" s="25"/>
      <c r="Y34" s="7">
        <f t="shared" si="7"/>
        <v>1.0681188218507817E-2</v>
      </c>
      <c r="Z34" s="7">
        <f t="shared" si="8"/>
        <v>7.527264424600294E-2</v>
      </c>
      <c r="AA34" s="59"/>
      <c r="AR34" s="32"/>
    </row>
    <row r="35" spans="1:44">
      <c r="A35" s="8">
        <v>1930</v>
      </c>
      <c r="B35" s="5">
        <v>7.0753345129805009E-3</v>
      </c>
      <c r="C35" s="5">
        <v>0</v>
      </c>
      <c r="D35" s="5">
        <v>1.3132186000000002E-2</v>
      </c>
      <c r="E35" s="5"/>
      <c r="F35" s="5">
        <v>2.6219653999999998E-2</v>
      </c>
      <c r="G35" s="5"/>
      <c r="H35" s="5">
        <v>2.1136708000000001E-2</v>
      </c>
      <c r="I35" s="27">
        <v>0.14906</v>
      </c>
      <c r="K35" s="27">
        <f>GDP!B35</f>
        <v>2.3787751999999998</v>
      </c>
      <c r="M35" s="7">
        <f t="shared" si="0"/>
        <v>4.7466352562595605E-2</v>
      </c>
      <c r="N35" s="7"/>
      <c r="O35" s="7">
        <f t="shared" si="1"/>
        <v>8.8100000000000012E-2</v>
      </c>
      <c r="P35" s="7">
        <f t="shared" si="2"/>
        <v>0.1759</v>
      </c>
      <c r="Q35" s="7"/>
      <c r="R35" s="7">
        <f t="shared" si="3"/>
        <v>0.14180000000000001</v>
      </c>
      <c r="S35" s="32"/>
      <c r="T35" s="7">
        <f t="shared" si="4"/>
        <v>2.9743602980981565E-3</v>
      </c>
      <c r="U35" s="25"/>
      <c r="V35" s="7">
        <f t="shared" si="5"/>
        <v>5.5205662140752117E-3</v>
      </c>
      <c r="W35" s="7">
        <f t="shared" si="6"/>
        <v>1.1022333678272753E-2</v>
      </c>
      <c r="X35" s="25"/>
      <c r="Y35" s="7">
        <f t="shared" si="7"/>
        <v>8.885542442177808E-3</v>
      </c>
      <c r="Z35" s="7">
        <f t="shared" si="8"/>
        <v>6.2662499592227125E-2</v>
      </c>
      <c r="AA35" s="59"/>
      <c r="AR35" s="32"/>
    </row>
    <row r="36" spans="1:44">
      <c r="A36" s="8">
        <v>1931</v>
      </c>
      <c r="B36" s="5">
        <v>7.1136574856824515E-3</v>
      </c>
      <c r="C36" s="5">
        <v>0</v>
      </c>
      <c r="D36" s="5">
        <v>1.1100765E-2</v>
      </c>
      <c r="E36" s="5"/>
      <c r="F36" s="5">
        <v>2.6484192000000004E-2</v>
      </c>
      <c r="G36" s="5"/>
      <c r="H36" s="5">
        <v>2.1216255E-2</v>
      </c>
      <c r="I36" s="27">
        <v>0.13137000000000001</v>
      </c>
      <c r="K36" s="27">
        <f>GDP!B36</f>
        <v>1.8193626000000001</v>
      </c>
      <c r="M36" s="7">
        <f t="shared" si="0"/>
        <v>5.4149786752549674E-2</v>
      </c>
      <c r="N36" s="7"/>
      <c r="O36" s="7">
        <f t="shared" si="1"/>
        <v>8.4499999999999992E-2</v>
      </c>
      <c r="P36" s="7">
        <f t="shared" si="2"/>
        <v>0.2016</v>
      </c>
      <c r="Q36" s="7"/>
      <c r="R36" s="7">
        <f t="shared" si="3"/>
        <v>0.16149999999999998</v>
      </c>
      <c r="S36" s="32"/>
      <c r="T36" s="7">
        <f t="shared" si="4"/>
        <v>3.909972363773143E-3</v>
      </c>
      <c r="U36" s="25"/>
      <c r="V36" s="7">
        <f t="shared" si="5"/>
        <v>6.1014582799492527E-3</v>
      </c>
      <c r="W36" s="7">
        <f t="shared" si="6"/>
        <v>1.4556851943642242E-2</v>
      </c>
      <c r="X36" s="25"/>
      <c r="Y36" s="7">
        <f t="shared" si="7"/>
        <v>1.1661367008423719E-2</v>
      </c>
      <c r="Z36" s="7">
        <f t="shared" si="8"/>
        <v>7.2206606863304768E-2</v>
      </c>
      <c r="AA36" s="59"/>
      <c r="AR36" s="32"/>
    </row>
    <row r="37" spans="1:44">
      <c r="A37" s="8">
        <v>1932</v>
      </c>
      <c r="B37" s="5">
        <v>5.157028818050139E-3</v>
      </c>
      <c r="C37" s="5">
        <v>0</v>
      </c>
      <c r="D37" s="5">
        <v>8.1990350000000004E-3</v>
      </c>
      <c r="E37" s="5"/>
      <c r="F37" s="5">
        <v>2.0143427999999998E-2</v>
      </c>
      <c r="G37" s="5"/>
      <c r="H37" s="5">
        <v>1.542777E-2</v>
      </c>
      <c r="I37" s="27">
        <v>9.7030000000000005E-2</v>
      </c>
      <c r="K37" s="27">
        <f>GDP!B37</f>
        <v>2.148552</v>
      </c>
      <c r="M37" s="7">
        <f t="shared" si="0"/>
        <v>5.3148807771309273E-2</v>
      </c>
      <c r="N37" s="7"/>
      <c r="O37" s="7">
        <f t="shared" si="1"/>
        <v>8.4500000000000006E-2</v>
      </c>
      <c r="P37" s="7">
        <f t="shared" si="2"/>
        <v>0.20759999999999998</v>
      </c>
      <c r="Q37" s="7"/>
      <c r="R37" s="7">
        <f t="shared" si="3"/>
        <v>0.159</v>
      </c>
      <c r="S37" s="32"/>
      <c r="T37" s="7">
        <f t="shared" ref="T37:T68" si="9">+B37/$K37</f>
        <v>2.4002345849903281E-3</v>
      </c>
      <c r="U37" s="25"/>
      <c r="V37" s="7">
        <f t="shared" ref="V37:V68" si="10">+D37/$K37</f>
        <v>3.816074733122587E-3</v>
      </c>
      <c r="W37" s="7">
        <f t="shared" ref="W37:W68" si="11">+F37/$K37</f>
        <v>9.3753504685946624E-3</v>
      </c>
      <c r="X37" s="25"/>
      <c r="Y37" s="7">
        <f t="shared" ref="Y37:Y68" si="12">+H37/$K37</f>
        <v>7.1805429889525594E-3</v>
      </c>
      <c r="Z37" s="7">
        <f t="shared" ref="Z37:Z68" si="13">+I37/K37</f>
        <v>4.5160647729261386E-2</v>
      </c>
      <c r="AA37" s="59"/>
      <c r="AR37" s="32"/>
    </row>
    <row r="38" spans="1:44">
      <c r="A38" s="8">
        <v>1933</v>
      </c>
      <c r="B38" s="5">
        <v>6.9718609654596097E-3</v>
      </c>
      <c r="C38" s="5">
        <v>0</v>
      </c>
      <c r="D38" s="5">
        <v>1.1045356000000001E-2</v>
      </c>
      <c r="E38" s="5"/>
      <c r="F38" s="5">
        <v>3.1627498000000004E-2</v>
      </c>
      <c r="G38" s="5"/>
      <c r="H38" s="5">
        <v>2.0844502000000004E-2</v>
      </c>
      <c r="I38" s="27">
        <v>0.13118000000000002</v>
      </c>
      <c r="K38" s="27">
        <f>GDP!B38</f>
        <v>1.62748</v>
      </c>
      <c r="M38" s="7">
        <f t="shared" si="0"/>
        <v>5.3147285908367196E-2</v>
      </c>
      <c r="N38" s="7"/>
      <c r="O38" s="7">
        <f t="shared" si="1"/>
        <v>8.4199999999999997E-2</v>
      </c>
      <c r="P38" s="7">
        <f t="shared" si="2"/>
        <v>0.24110000000000001</v>
      </c>
      <c r="Q38" s="7"/>
      <c r="R38" s="7">
        <f t="shared" si="3"/>
        <v>0.15890000000000001</v>
      </c>
      <c r="S38" s="32"/>
      <c r="T38" s="7">
        <f t="shared" si="9"/>
        <v>4.2838381826256601E-3</v>
      </c>
      <c r="U38" s="25"/>
      <c r="V38" s="7">
        <f t="shared" si="10"/>
        <v>6.7867844766141524E-3</v>
      </c>
      <c r="W38" s="7">
        <f t="shared" si="11"/>
        <v>1.9433417307739575E-2</v>
      </c>
      <c r="X38" s="25"/>
      <c r="Y38" s="7">
        <f t="shared" si="12"/>
        <v>1.2807839113230272E-2</v>
      </c>
      <c r="Z38" s="7">
        <f t="shared" si="13"/>
        <v>8.0603141052424623E-2</v>
      </c>
      <c r="AA38" s="59"/>
      <c r="AR38" s="32"/>
    </row>
    <row r="39" spans="1:44">
      <c r="A39" s="8">
        <v>1934</v>
      </c>
      <c r="B39" s="5">
        <v>8.1455698629526469E-3</v>
      </c>
      <c r="C39" s="5">
        <v>0</v>
      </c>
      <c r="D39" s="5">
        <v>1.8226070999999996E-2</v>
      </c>
      <c r="E39" s="5"/>
      <c r="F39" s="5">
        <v>3.4912148999999996E-2</v>
      </c>
      <c r="G39" s="5"/>
      <c r="H39" s="5">
        <v>2.4318350999999998E-2</v>
      </c>
      <c r="I39" s="27">
        <v>0.16922999999999999</v>
      </c>
      <c r="K39" s="27">
        <f>GDP!B39</f>
        <v>2.0908079999999996</v>
      </c>
      <c r="M39" s="7">
        <f t="shared" si="0"/>
        <v>4.8133131613500253E-2</v>
      </c>
      <c r="N39" s="7"/>
      <c r="O39" s="7">
        <f t="shared" si="1"/>
        <v>0.10769999999999999</v>
      </c>
      <c r="P39" s="7">
        <f t="shared" si="2"/>
        <v>0.20629999999999998</v>
      </c>
      <c r="Q39" s="7"/>
      <c r="R39" s="7">
        <f t="shared" si="3"/>
        <v>0.14369999999999999</v>
      </c>
      <c r="S39" s="32"/>
      <c r="T39" s="7">
        <f t="shared" si="9"/>
        <v>3.8958956838469378E-3</v>
      </c>
      <c r="U39" s="25"/>
      <c r="V39" s="7">
        <f t="shared" si="10"/>
        <v>8.7172380247253697E-3</v>
      </c>
      <c r="W39" s="7">
        <f t="shared" si="11"/>
        <v>1.6697922047361598E-2</v>
      </c>
      <c r="X39" s="25"/>
      <c r="Y39" s="7">
        <f t="shared" si="12"/>
        <v>1.1631078032990119E-2</v>
      </c>
      <c r="Z39" s="7">
        <f t="shared" si="13"/>
        <v>8.0940000229576328E-2</v>
      </c>
      <c r="AA39" s="59"/>
      <c r="AR39" s="32"/>
    </row>
    <row r="40" spans="1:44">
      <c r="A40" s="8">
        <v>1935</v>
      </c>
      <c r="B40" s="5">
        <v>7.1801796147075211E-3</v>
      </c>
      <c r="C40" s="5">
        <v>0</v>
      </c>
      <c r="D40" s="5">
        <v>1.5500751000000002E-2</v>
      </c>
      <c r="E40" s="5"/>
      <c r="F40" s="5">
        <v>3.1349676999999999E-2</v>
      </c>
      <c r="G40" s="5"/>
      <c r="H40" s="5">
        <v>2.1475434000000002E-2</v>
      </c>
      <c r="I40" s="27">
        <v>0.13927</v>
      </c>
      <c r="K40" s="27">
        <f>GDP!B40</f>
        <v>2.133648</v>
      </c>
      <c r="M40" s="7">
        <f t="shared" si="0"/>
        <v>5.1555824044715454E-2</v>
      </c>
      <c r="N40" s="7"/>
      <c r="O40" s="7">
        <f t="shared" si="1"/>
        <v>0.11130000000000001</v>
      </c>
      <c r="P40" s="7">
        <f t="shared" si="2"/>
        <v>0.22509999999999999</v>
      </c>
      <c r="Q40" s="7"/>
      <c r="R40" s="7">
        <f t="shared" si="3"/>
        <v>0.1542</v>
      </c>
      <c r="S40" s="32"/>
      <c r="T40" s="7">
        <f t="shared" si="9"/>
        <v>3.3652128255023889E-3</v>
      </c>
      <c r="U40" s="25"/>
      <c r="V40" s="7">
        <f t="shared" si="10"/>
        <v>7.2649054576949907E-3</v>
      </c>
      <c r="W40" s="7">
        <f t="shared" si="11"/>
        <v>1.4692993877153119E-2</v>
      </c>
      <c r="X40" s="25"/>
      <c r="Y40" s="7">
        <f t="shared" si="12"/>
        <v>1.0065125081550472E-2</v>
      </c>
      <c r="Z40" s="7">
        <f t="shared" si="13"/>
        <v>6.5273184705255977E-2</v>
      </c>
      <c r="AA40" s="59"/>
      <c r="AR40" s="32"/>
    </row>
    <row r="41" spans="1:44">
      <c r="A41" s="8">
        <v>1936</v>
      </c>
      <c r="B41" s="5">
        <v>1.0048369816378831E-2</v>
      </c>
      <c r="C41" s="5">
        <v>4.7073960000000008E-3</v>
      </c>
      <c r="D41" s="5">
        <v>1.6776151999999999E-2</v>
      </c>
      <c r="E41" s="5"/>
      <c r="F41" s="5">
        <v>4.6454056000000001E-2</v>
      </c>
      <c r="G41" s="5"/>
      <c r="H41" s="5">
        <v>3.2041288000000001E-2</v>
      </c>
      <c r="I41" s="27">
        <v>0.19372</v>
      </c>
      <c r="K41" s="27">
        <f>GDP!B41</f>
        <v>2.4496079999999996</v>
      </c>
      <c r="M41" s="7">
        <f t="shared" si="0"/>
        <v>5.1870585465511203E-2</v>
      </c>
      <c r="N41" s="7">
        <f t="shared" ref="N41:N52" si="14">+C41/$I41</f>
        <v>2.4300000000000006E-2</v>
      </c>
      <c r="O41" s="7">
        <f t="shared" si="1"/>
        <v>8.6599999999999996E-2</v>
      </c>
      <c r="P41" s="7">
        <f t="shared" si="2"/>
        <v>0.23979999999999999</v>
      </c>
      <c r="Q41" s="7"/>
      <c r="R41" s="7">
        <f t="shared" si="3"/>
        <v>0.16539999999999999</v>
      </c>
      <c r="S41" s="32"/>
      <c r="T41" s="7">
        <f t="shared" si="9"/>
        <v>4.10203176033832E-3</v>
      </c>
      <c r="U41" s="7">
        <f t="shared" ref="U41:U72" si="15">+C41/$K41</f>
        <v>1.9216935934239282E-3</v>
      </c>
      <c r="V41" s="7">
        <f t="shared" si="10"/>
        <v>6.8485047403502933E-3</v>
      </c>
      <c r="W41" s="7">
        <f t="shared" si="11"/>
        <v>1.896387340341802E-2</v>
      </c>
      <c r="X41" s="25"/>
      <c r="Y41" s="7">
        <f t="shared" si="12"/>
        <v>1.3080169561823772E-2</v>
      </c>
      <c r="Z41" s="7">
        <f t="shared" si="13"/>
        <v>7.9082040881643126E-2</v>
      </c>
      <c r="AA41" s="59"/>
      <c r="AR41" s="32"/>
    </row>
    <row r="42" spans="1:44">
      <c r="A42" s="8">
        <v>1937</v>
      </c>
      <c r="B42" s="5">
        <v>1.092416851253482E-2</v>
      </c>
      <c r="C42" s="5">
        <v>5.2855319999999999E-3</v>
      </c>
      <c r="D42" s="5">
        <v>2.2428867999999998E-2</v>
      </c>
      <c r="E42" s="5"/>
      <c r="F42" s="5">
        <v>4.1828948000000005E-2</v>
      </c>
      <c r="G42" s="5"/>
      <c r="H42" s="5">
        <v>3.3455239999999997E-2</v>
      </c>
      <c r="I42" s="27">
        <v>0.19796</v>
      </c>
      <c r="K42" s="27">
        <f>GDP!B42</f>
        <v>2.806632</v>
      </c>
      <c r="M42" s="7">
        <f t="shared" si="0"/>
        <v>5.5183716470674986E-2</v>
      </c>
      <c r="N42" s="7">
        <f t="shared" si="14"/>
        <v>2.6700000000000002E-2</v>
      </c>
      <c r="O42" s="7">
        <f t="shared" si="1"/>
        <v>0.11329999999999998</v>
      </c>
      <c r="P42" s="7">
        <f t="shared" si="2"/>
        <v>0.21130000000000002</v>
      </c>
      <c r="Q42" s="7"/>
      <c r="R42" s="7">
        <f t="shared" si="3"/>
        <v>0.16899999999999998</v>
      </c>
      <c r="S42" s="32"/>
      <c r="T42" s="7">
        <f t="shared" si="9"/>
        <v>3.8922696358250101E-3</v>
      </c>
      <c r="U42" s="7">
        <f t="shared" si="15"/>
        <v>1.883229436563112E-3</v>
      </c>
      <c r="V42" s="7">
        <f t="shared" si="10"/>
        <v>7.9913818412959015E-3</v>
      </c>
      <c r="W42" s="7">
        <f t="shared" si="11"/>
        <v>1.4903609735797213E-2</v>
      </c>
      <c r="X42" s="25"/>
      <c r="Y42" s="7">
        <f t="shared" si="12"/>
        <v>1.1920066471129809E-2</v>
      </c>
      <c r="Z42" s="7">
        <f t="shared" si="13"/>
        <v>7.0532937698992951E-2</v>
      </c>
      <c r="AA42" s="59"/>
      <c r="AR42" s="32"/>
    </row>
    <row r="43" spans="1:44">
      <c r="A43" s="8">
        <v>1938</v>
      </c>
      <c r="B43" s="5">
        <v>1.4994924668523675E-2</v>
      </c>
      <c r="C43" s="5">
        <v>7.1415399999999992E-3</v>
      </c>
      <c r="D43" s="5">
        <v>3.5412187999999997E-2</v>
      </c>
      <c r="E43" s="5"/>
      <c r="F43" s="5">
        <v>4.8710227999999994E-2</v>
      </c>
      <c r="G43" s="5"/>
      <c r="H43" s="5">
        <v>4.1125419999999989E-2</v>
      </c>
      <c r="I43" s="27">
        <v>0.24625999999999998</v>
      </c>
      <c r="K43" s="27">
        <f>GDP!B43</f>
        <v>3.0672459999999995</v>
      </c>
      <c r="M43" s="7">
        <f t="shared" si="0"/>
        <v>6.0890622384973919E-2</v>
      </c>
      <c r="N43" s="7">
        <f t="shared" si="14"/>
        <v>2.8999999999999998E-2</v>
      </c>
      <c r="O43" s="7">
        <f t="shared" si="1"/>
        <v>0.14380000000000001</v>
      </c>
      <c r="P43" s="7">
        <f t="shared" si="2"/>
        <v>0.1978</v>
      </c>
      <c r="Q43" s="7"/>
      <c r="R43" s="7">
        <f t="shared" si="3"/>
        <v>0.16699999999999998</v>
      </c>
      <c r="S43" s="32"/>
      <c r="T43" s="7">
        <f t="shared" si="9"/>
        <v>4.8887258043612018E-3</v>
      </c>
      <c r="U43" s="7">
        <f t="shared" si="15"/>
        <v>2.328323192857697E-3</v>
      </c>
      <c r="V43" s="7">
        <f t="shared" si="10"/>
        <v>1.1545271556308167E-2</v>
      </c>
      <c r="W43" s="7">
        <f t="shared" si="11"/>
        <v>1.5880769915422501E-2</v>
      </c>
      <c r="X43" s="25"/>
      <c r="Y43" s="7">
        <f t="shared" si="12"/>
        <v>1.3407930110594324E-2</v>
      </c>
      <c r="Z43" s="7">
        <f t="shared" si="13"/>
        <v>8.0287006650265419E-2</v>
      </c>
      <c r="AA43" s="59"/>
      <c r="AR43" s="32"/>
    </row>
    <row r="44" spans="1:44">
      <c r="A44" s="8">
        <v>1939</v>
      </c>
      <c r="B44" s="5">
        <v>1.3163096877660168E-2</v>
      </c>
      <c r="C44" s="5">
        <v>7.2839309999999996E-3</v>
      </c>
      <c r="D44" s="5">
        <v>2.7191780999999998E-2</v>
      </c>
      <c r="E44" s="5"/>
      <c r="F44" s="5">
        <v>4.9605678E-2</v>
      </c>
      <c r="G44" s="5"/>
      <c r="H44" s="5">
        <v>4.0565171999999997E-2</v>
      </c>
      <c r="I44" s="27">
        <v>0.23421</v>
      </c>
      <c r="K44" s="27">
        <f>GDP!B44</f>
        <v>2.99586</v>
      </c>
      <c r="M44" s="7">
        <f t="shared" si="0"/>
        <v>5.6202112965544455E-2</v>
      </c>
      <c r="N44" s="7">
        <f t="shared" si="14"/>
        <v>3.1099999999999999E-2</v>
      </c>
      <c r="O44" s="7">
        <f t="shared" si="1"/>
        <v>0.11609999999999999</v>
      </c>
      <c r="P44" s="7">
        <f t="shared" si="2"/>
        <v>0.21179999999999999</v>
      </c>
      <c r="Q44" s="7"/>
      <c r="R44" s="7">
        <f t="shared" si="3"/>
        <v>0.17319999999999999</v>
      </c>
      <c r="S44" s="32"/>
      <c r="T44" s="7">
        <f t="shared" si="9"/>
        <v>4.3937623512648009E-3</v>
      </c>
      <c r="U44" s="7">
        <f t="shared" si="15"/>
        <v>2.4313322384891148E-3</v>
      </c>
      <c r="V44" s="7">
        <f t="shared" si="10"/>
        <v>9.0764525044561492E-3</v>
      </c>
      <c r="W44" s="7">
        <f t="shared" si="11"/>
        <v>1.655807614508021E-2</v>
      </c>
      <c r="X44" s="25"/>
      <c r="Y44" s="7">
        <f t="shared" si="12"/>
        <v>1.3540409765476356E-2</v>
      </c>
      <c r="Z44" s="7">
        <f t="shared" si="13"/>
        <v>7.8177885481965109E-2</v>
      </c>
      <c r="AA44" s="59"/>
      <c r="AR44" s="32"/>
    </row>
    <row r="45" spans="1:44">
      <c r="A45" s="8">
        <v>1940</v>
      </c>
      <c r="B45" s="5">
        <v>1.2225152059721448E-2</v>
      </c>
      <c r="C45" s="5">
        <v>7.6929540000000001E-3</v>
      </c>
      <c r="D45" s="5">
        <v>1.3746425999999999E-2</v>
      </c>
      <c r="E45" s="5"/>
      <c r="F45" s="5">
        <v>4.8049433999999995E-2</v>
      </c>
      <c r="G45" s="5"/>
      <c r="H45" s="5">
        <v>3.8674959999999994E-2</v>
      </c>
      <c r="I45" s="27">
        <v>0.21018999999999999</v>
      </c>
      <c r="K45" s="27">
        <f>GDP!B45</f>
        <v>3.1875</v>
      </c>
      <c r="M45" s="7">
        <f t="shared" si="0"/>
        <v>5.8162386696424422E-2</v>
      </c>
      <c r="N45" s="7">
        <f t="shared" si="14"/>
        <v>3.6600000000000001E-2</v>
      </c>
      <c r="O45" s="7">
        <f t="shared" si="1"/>
        <v>6.54E-2</v>
      </c>
      <c r="P45" s="7">
        <f t="shared" si="2"/>
        <v>0.2286</v>
      </c>
      <c r="Q45" s="7"/>
      <c r="R45" s="7">
        <f t="shared" si="3"/>
        <v>0.184</v>
      </c>
      <c r="S45" s="32"/>
      <c r="T45" s="7">
        <f t="shared" si="9"/>
        <v>3.8353418226577092E-3</v>
      </c>
      <c r="U45" s="7">
        <f t="shared" si="15"/>
        <v>2.4134757647058824E-3</v>
      </c>
      <c r="V45" s="7">
        <f t="shared" si="10"/>
        <v>4.3126042352941178E-3</v>
      </c>
      <c r="W45" s="7">
        <f t="shared" si="11"/>
        <v>1.5074332235294117E-2</v>
      </c>
      <c r="X45" s="25"/>
      <c r="Y45" s="7">
        <f t="shared" si="12"/>
        <v>1.2133320784313723E-2</v>
      </c>
      <c r="Z45" s="7">
        <f t="shared" si="13"/>
        <v>6.5941960784313719E-2</v>
      </c>
      <c r="AA45" s="59"/>
      <c r="AR45" s="32"/>
    </row>
    <row r="46" spans="1:44">
      <c r="A46" s="8">
        <v>1941</v>
      </c>
      <c r="B46" s="5">
        <v>3.4003591999999999E-2</v>
      </c>
      <c r="C46" s="5">
        <v>1.3719595999999999E-2</v>
      </c>
      <c r="D46" s="5">
        <v>1.8183387999999998E-2</v>
      </c>
      <c r="E46" s="5"/>
      <c r="F46" s="5">
        <v>7.3685390000000003E-2</v>
      </c>
      <c r="G46" s="5"/>
      <c r="H46" s="5">
        <v>6.6398906000000008E-2</v>
      </c>
      <c r="I46" s="27">
        <v>0.32822000000000001</v>
      </c>
      <c r="K46" s="27">
        <f>GDP!B46</f>
        <v>3.3750249999999999</v>
      </c>
      <c r="M46" s="7">
        <f t="shared" si="0"/>
        <v>0.1036</v>
      </c>
      <c r="N46" s="7">
        <f t="shared" si="14"/>
        <v>4.1799999999999997E-2</v>
      </c>
      <c r="O46" s="7">
        <f t="shared" si="1"/>
        <v>5.5399999999999991E-2</v>
      </c>
      <c r="P46" s="7">
        <f t="shared" si="2"/>
        <v>0.22450000000000001</v>
      </c>
      <c r="Q46" s="7"/>
      <c r="R46" s="7">
        <f t="shared" si="3"/>
        <v>0.20230000000000001</v>
      </c>
      <c r="S46" s="32"/>
      <c r="T46" s="7">
        <f t="shared" si="9"/>
        <v>1.007506374026859E-2</v>
      </c>
      <c r="U46" s="7">
        <f t="shared" si="15"/>
        <v>4.0650353701083691E-3</v>
      </c>
      <c r="V46" s="7">
        <f t="shared" si="10"/>
        <v>5.3876306101436284E-3</v>
      </c>
      <c r="W46" s="7">
        <f t="shared" si="11"/>
        <v>2.1832546425582033E-2</v>
      </c>
      <c r="X46" s="25"/>
      <c r="Y46" s="7">
        <f t="shared" si="12"/>
        <v>1.9673604195524479E-2</v>
      </c>
      <c r="Z46" s="7">
        <f t="shared" si="13"/>
        <v>9.7249650002592572E-2</v>
      </c>
      <c r="AA46" s="59"/>
      <c r="AR46" s="32"/>
    </row>
    <row r="47" spans="1:44">
      <c r="A47" s="8">
        <v>1942</v>
      </c>
      <c r="B47" s="5">
        <v>4.1276172E-2</v>
      </c>
      <c r="C47" s="5">
        <v>1.5667764000000001E-2</v>
      </c>
      <c r="D47" s="5">
        <v>2.0494907999999999E-2</v>
      </c>
      <c r="E47" s="5"/>
      <c r="F47" s="5">
        <v>9.7320132000000004E-2</v>
      </c>
      <c r="G47" s="5"/>
      <c r="H47" s="5">
        <v>7.8543360000000007E-2</v>
      </c>
      <c r="I47" s="27">
        <v>0.40908</v>
      </c>
      <c r="K47" s="27">
        <f>GDP!B47</f>
        <v>4.1353000000000009</v>
      </c>
      <c r="M47" s="7">
        <f t="shared" si="0"/>
        <v>0.1009</v>
      </c>
      <c r="N47" s="7">
        <f t="shared" si="14"/>
        <v>3.8300000000000001E-2</v>
      </c>
      <c r="O47" s="7">
        <f t="shared" si="1"/>
        <v>5.0099999999999999E-2</v>
      </c>
      <c r="P47" s="7">
        <f t="shared" si="2"/>
        <v>0.2379</v>
      </c>
      <c r="Q47" s="7"/>
      <c r="R47" s="7">
        <f t="shared" si="3"/>
        <v>0.192</v>
      </c>
      <c r="S47" s="32"/>
      <c r="T47" s="7">
        <f t="shared" si="9"/>
        <v>9.9814214204531695E-3</v>
      </c>
      <c r="U47" s="7">
        <f t="shared" si="15"/>
        <v>3.7887853360094787E-3</v>
      </c>
      <c r="V47" s="7">
        <f t="shared" si="10"/>
        <v>4.9560873455372027E-3</v>
      </c>
      <c r="W47" s="7">
        <f t="shared" si="11"/>
        <v>2.3533995598868276E-2</v>
      </c>
      <c r="X47" s="25"/>
      <c r="Y47" s="7">
        <f t="shared" si="12"/>
        <v>1.8993388629603654E-2</v>
      </c>
      <c r="Z47" s="7">
        <f t="shared" si="13"/>
        <v>9.8923899112519018E-2</v>
      </c>
      <c r="AA47" s="59"/>
      <c r="AR47" s="32"/>
    </row>
    <row r="48" spans="1:44">
      <c r="A48" s="8">
        <v>1943</v>
      </c>
      <c r="B48" s="5">
        <v>4.058088E-2</v>
      </c>
      <c r="C48" s="5">
        <v>1.5291960000000002E-2</v>
      </c>
      <c r="D48" s="5">
        <v>1.6901640000000002E-2</v>
      </c>
      <c r="E48" s="5"/>
      <c r="F48" s="5">
        <v>0.10327368000000002</v>
      </c>
      <c r="G48" s="5"/>
      <c r="H48" s="5">
        <v>7.6205639999999991E-2</v>
      </c>
      <c r="I48" s="27">
        <v>0.42360000000000003</v>
      </c>
      <c r="K48" s="27">
        <f>GDP!B48</f>
        <v>4.6520500000000009</v>
      </c>
      <c r="M48" s="7">
        <f t="shared" si="0"/>
        <v>9.5799999999999996E-2</v>
      </c>
      <c r="N48" s="7">
        <f t="shared" si="14"/>
        <v>3.61E-2</v>
      </c>
      <c r="O48" s="7">
        <f t="shared" si="1"/>
        <v>3.9900000000000005E-2</v>
      </c>
      <c r="P48" s="7">
        <f t="shared" si="2"/>
        <v>0.24380000000000002</v>
      </c>
      <c r="Q48" s="7"/>
      <c r="R48" s="7">
        <f t="shared" si="3"/>
        <v>0.17989999999999998</v>
      </c>
      <c r="S48" s="32"/>
      <c r="T48" s="7">
        <f t="shared" si="9"/>
        <v>8.7232252447845549E-3</v>
      </c>
      <c r="U48" s="7">
        <f t="shared" si="15"/>
        <v>3.2871443772100471E-3</v>
      </c>
      <c r="V48" s="7">
        <f t="shared" si="10"/>
        <v>3.6331595748111045E-3</v>
      </c>
      <c r="W48" s="7">
        <f t="shared" si="11"/>
        <v>2.2199606625036273E-2</v>
      </c>
      <c r="X48" s="25"/>
      <c r="Y48" s="7">
        <f t="shared" si="12"/>
        <v>1.6381087907481644E-2</v>
      </c>
      <c r="Z48" s="7">
        <f t="shared" si="13"/>
        <v>9.1056630947646724E-2</v>
      </c>
      <c r="AA48" s="59"/>
      <c r="AR48" s="32"/>
    </row>
    <row r="49" spans="1:44">
      <c r="A49" s="8">
        <v>1944</v>
      </c>
      <c r="B49" s="5">
        <v>5.6738014999999996E-2</v>
      </c>
      <c r="C49" s="5">
        <v>1.8895740000000001E-2</v>
      </c>
      <c r="D49" s="5">
        <v>2.0724360000000001E-2</v>
      </c>
      <c r="E49" s="5"/>
      <c r="F49" s="5">
        <v>0.12769863000000001</v>
      </c>
      <c r="G49" s="5"/>
      <c r="H49" s="5">
        <v>9.9101045000000013E-2</v>
      </c>
      <c r="I49" s="27">
        <v>0.50795000000000001</v>
      </c>
      <c r="K49" s="27">
        <f>GDP!B49</f>
        <v>5.630300000000001</v>
      </c>
      <c r="M49" s="7">
        <f t="shared" si="0"/>
        <v>0.11169999999999999</v>
      </c>
      <c r="N49" s="7">
        <f t="shared" si="14"/>
        <v>3.7200000000000004E-2</v>
      </c>
      <c r="O49" s="7">
        <f t="shared" si="1"/>
        <v>4.0800000000000003E-2</v>
      </c>
      <c r="P49" s="7">
        <f t="shared" si="2"/>
        <v>0.25140000000000001</v>
      </c>
      <c r="Q49" s="7"/>
      <c r="R49" s="7">
        <f t="shared" si="3"/>
        <v>0.19510000000000002</v>
      </c>
      <c r="S49" s="32"/>
      <c r="T49" s="7">
        <f t="shared" si="9"/>
        <v>1.0077263200895154E-2</v>
      </c>
      <c r="U49" s="7">
        <f t="shared" si="15"/>
        <v>3.3560804930465515E-3</v>
      </c>
      <c r="V49" s="7">
        <f t="shared" si="10"/>
        <v>3.6808624762446045E-3</v>
      </c>
      <c r="W49" s="7">
        <f t="shared" si="11"/>
        <v>2.2680608493330725E-2</v>
      </c>
      <c r="X49" s="25"/>
      <c r="Y49" s="7">
        <f t="shared" si="12"/>
        <v>1.7601379144983394E-2</v>
      </c>
      <c r="Z49" s="7">
        <f t="shared" si="13"/>
        <v>9.0217217555014814E-2</v>
      </c>
      <c r="AA49" s="59"/>
      <c r="AR49" s="32"/>
    </row>
    <row r="50" spans="1:44">
      <c r="A50" s="8">
        <v>1945</v>
      </c>
      <c r="B50" s="5">
        <v>6.6036995000000015E-2</v>
      </c>
      <c r="C50" s="5">
        <v>2.2477255000000008E-2</v>
      </c>
      <c r="D50" s="5">
        <v>2.3228285000000005E-2</v>
      </c>
      <c r="E50" s="5"/>
      <c r="F50" s="5">
        <v>0.13593643000000002</v>
      </c>
      <c r="G50" s="5"/>
      <c r="H50" s="5">
        <v>0.11281543500000003</v>
      </c>
      <c r="I50" s="27">
        <v>0.53645000000000009</v>
      </c>
      <c r="K50" s="27">
        <f>GDP!B50</f>
        <v>6.202300000000001</v>
      </c>
      <c r="M50" s="7">
        <f t="shared" si="0"/>
        <v>0.1231</v>
      </c>
      <c r="N50" s="7">
        <f t="shared" si="14"/>
        <v>4.1900000000000007E-2</v>
      </c>
      <c r="O50" s="7">
        <f t="shared" si="1"/>
        <v>4.3299999999999998E-2</v>
      </c>
      <c r="P50" s="7">
        <f t="shared" si="2"/>
        <v>0.25340000000000001</v>
      </c>
      <c r="Q50" s="7"/>
      <c r="R50" s="7">
        <f t="shared" si="3"/>
        <v>0.21030000000000001</v>
      </c>
      <c r="S50" s="32"/>
      <c r="T50" s="7">
        <f t="shared" si="9"/>
        <v>1.0647178466052917E-2</v>
      </c>
      <c r="U50" s="7">
        <f t="shared" si="15"/>
        <v>3.6240193154152499E-3</v>
      </c>
      <c r="V50" s="7">
        <f t="shared" si="10"/>
        <v>3.7451082662883126E-3</v>
      </c>
      <c r="W50" s="7">
        <f t="shared" si="11"/>
        <v>2.1917100108024442E-2</v>
      </c>
      <c r="X50" s="25"/>
      <c r="Y50" s="7">
        <f t="shared" si="12"/>
        <v>1.8189290263289429E-2</v>
      </c>
      <c r="Z50" s="7">
        <f t="shared" si="13"/>
        <v>8.649210776647373E-2</v>
      </c>
      <c r="AA50" s="59"/>
      <c r="AR50" s="32"/>
    </row>
    <row r="51" spans="1:44">
      <c r="A51" s="8">
        <v>1946</v>
      </c>
      <c r="B51" s="5">
        <v>0.11520764999999999</v>
      </c>
      <c r="C51" s="5">
        <v>3.1197700000000002E-2</v>
      </c>
      <c r="D51" s="5">
        <v>3.5884350000000002E-2</v>
      </c>
      <c r="E51" s="5"/>
      <c r="F51" s="5">
        <v>0.17774295000000001</v>
      </c>
      <c r="G51" s="5"/>
      <c r="H51" s="5">
        <v>0.17564445000000001</v>
      </c>
      <c r="I51" s="27">
        <v>0.69950000000000001</v>
      </c>
      <c r="K51" s="27">
        <f>GDP!B51</f>
        <v>7.127148</v>
      </c>
      <c r="M51" s="7">
        <f t="shared" si="0"/>
        <v>0.16469999999999999</v>
      </c>
      <c r="N51" s="7">
        <f t="shared" si="14"/>
        <v>4.4600000000000001E-2</v>
      </c>
      <c r="O51" s="7">
        <f t="shared" si="1"/>
        <v>5.1300000000000005E-2</v>
      </c>
      <c r="P51" s="7">
        <f t="shared" si="2"/>
        <v>0.25409999999999999</v>
      </c>
      <c r="Q51" s="7"/>
      <c r="R51" s="7">
        <f t="shared" si="3"/>
        <v>0.25109999999999999</v>
      </c>
      <c r="S51" s="32"/>
      <c r="T51" s="7">
        <f t="shared" si="9"/>
        <v>1.6164621528835937E-2</v>
      </c>
      <c r="U51" s="7">
        <f t="shared" si="15"/>
        <v>4.3773049191626161E-3</v>
      </c>
      <c r="V51" s="7">
        <f t="shared" si="10"/>
        <v>5.0348821155390628E-3</v>
      </c>
      <c r="W51" s="7">
        <f t="shared" si="11"/>
        <v>2.4938860537202259E-2</v>
      </c>
      <c r="X51" s="25"/>
      <c r="Y51" s="7">
        <f t="shared" si="12"/>
        <v>2.4644422986585941E-2</v>
      </c>
      <c r="Z51" s="7">
        <f t="shared" si="13"/>
        <v>9.8145850205439825E-2</v>
      </c>
      <c r="AA51" s="59"/>
      <c r="AR51" s="32"/>
    </row>
    <row r="52" spans="1:44">
      <c r="A52" s="8">
        <v>1947</v>
      </c>
      <c r="B52" s="5">
        <v>0.14728856400000001</v>
      </c>
      <c r="C52" s="5">
        <v>7.6023035999999988E-2</v>
      </c>
      <c r="D52" s="5">
        <v>9.9810575999999984E-2</v>
      </c>
      <c r="E52" s="5"/>
      <c r="F52" s="5">
        <v>0.21418495199999998</v>
      </c>
      <c r="G52" s="5"/>
      <c r="H52" s="5">
        <v>0.256711248</v>
      </c>
      <c r="I52" s="27">
        <v>0.97092000000000001</v>
      </c>
      <c r="K52" s="27">
        <f>GDP!B52</f>
        <v>17.478898499999996</v>
      </c>
      <c r="M52" s="7">
        <f t="shared" si="0"/>
        <v>0.1517</v>
      </c>
      <c r="N52" s="7">
        <f t="shared" si="14"/>
        <v>7.8299999999999981E-2</v>
      </c>
      <c r="O52" s="7">
        <f t="shared" si="1"/>
        <v>0.10279999999999999</v>
      </c>
      <c r="P52" s="7">
        <f t="shared" si="2"/>
        <v>0.22059999999999999</v>
      </c>
      <c r="Q52" s="7"/>
      <c r="R52" s="7">
        <f t="shared" si="3"/>
        <v>0.26440000000000002</v>
      </c>
      <c r="S52" s="32"/>
      <c r="T52" s="7">
        <f t="shared" si="9"/>
        <v>8.4266502262714121E-3</v>
      </c>
      <c r="U52" s="7">
        <f t="shared" si="15"/>
        <v>4.3494180139555137E-3</v>
      </c>
      <c r="V52" s="7">
        <f t="shared" si="10"/>
        <v>5.7103470221535986E-3</v>
      </c>
      <c r="W52" s="7">
        <f t="shared" si="11"/>
        <v>1.2253915886061128E-2</v>
      </c>
      <c r="X52" s="25"/>
      <c r="Y52" s="7">
        <f t="shared" si="12"/>
        <v>1.4686923663982604E-2</v>
      </c>
      <c r="Z52" s="7">
        <f t="shared" si="13"/>
        <v>5.5548122783595326E-2</v>
      </c>
      <c r="AA52" s="59"/>
      <c r="AR52" s="32"/>
    </row>
    <row r="53" spans="1:44">
      <c r="A53" s="8">
        <v>1948</v>
      </c>
      <c r="B53" s="5">
        <v>0</v>
      </c>
      <c r="C53" s="5">
        <v>0</v>
      </c>
      <c r="D53" s="5">
        <v>0</v>
      </c>
      <c r="E53" s="5"/>
      <c r="F53" s="5">
        <v>0</v>
      </c>
      <c r="G53" s="5"/>
      <c r="H53" s="5">
        <v>0</v>
      </c>
      <c r="I53" s="27">
        <v>0</v>
      </c>
      <c r="K53" s="27">
        <f>GDP!B53</f>
        <v>17.988454399999998</v>
      </c>
      <c r="M53" s="7"/>
      <c r="N53" s="7"/>
      <c r="O53" s="7"/>
      <c r="P53" s="7"/>
      <c r="Q53" s="7"/>
      <c r="R53" s="7"/>
      <c r="S53" s="32"/>
      <c r="T53" s="32"/>
      <c r="U53" s="32"/>
      <c r="V53" s="32"/>
      <c r="W53" s="32"/>
      <c r="X53" s="32"/>
      <c r="Y53" s="32"/>
      <c r="Z53" s="32"/>
      <c r="AA53" s="59"/>
      <c r="AR53" s="32"/>
    </row>
    <row r="54" spans="1:44">
      <c r="A54" s="8">
        <v>1949</v>
      </c>
      <c r="B54" s="5">
        <v>0</v>
      </c>
      <c r="C54" s="5">
        <v>0</v>
      </c>
      <c r="D54" s="5">
        <v>0</v>
      </c>
      <c r="E54" s="5"/>
      <c r="F54" s="5">
        <v>0</v>
      </c>
      <c r="G54" s="5"/>
      <c r="H54" s="5">
        <v>0</v>
      </c>
      <c r="I54" s="27">
        <v>0</v>
      </c>
      <c r="K54" s="27">
        <f>GDP!B54</f>
        <v>17.974400000000003</v>
      </c>
      <c r="M54" s="7"/>
      <c r="N54" s="7"/>
      <c r="O54" s="7"/>
      <c r="P54" s="7"/>
      <c r="Q54" s="7"/>
      <c r="R54" s="7"/>
      <c r="S54" s="32"/>
      <c r="T54" s="32"/>
      <c r="U54" s="32"/>
      <c r="V54" s="32"/>
      <c r="W54" s="32"/>
      <c r="X54" s="32"/>
      <c r="Y54" s="32"/>
      <c r="Z54" s="32"/>
      <c r="AA54" s="59"/>
      <c r="AR54" s="32"/>
    </row>
    <row r="55" spans="1:44">
      <c r="A55" s="8">
        <v>1950</v>
      </c>
      <c r="B55" s="5">
        <v>0</v>
      </c>
      <c r="C55" s="5">
        <v>0</v>
      </c>
      <c r="D55" s="5">
        <v>0</v>
      </c>
      <c r="E55" s="5"/>
      <c r="F55" s="5">
        <v>0</v>
      </c>
      <c r="G55" s="5"/>
      <c r="H55" s="5">
        <v>0</v>
      </c>
      <c r="I55" s="27">
        <v>0</v>
      </c>
      <c r="K55" s="27">
        <f>GDP!B55</f>
        <v>15.702559412063675</v>
      </c>
      <c r="M55" s="7"/>
      <c r="N55" s="7"/>
      <c r="O55" s="7"/>
      <c r="P55" s="7"/>
      <c r="Q55" s="7"/>
      <c r="R55" s="7"/>
      <c r="S55" s="32"/>
      <c r="T55" s="32"/>
      <c r="U55" s="32"/>
      <c r="V55" s="32"/>
      <c r="W55" s="32"/>
      <c r="X55" s="32"/>
      <c r="Y55" s="32"/>
      <c r="Z55" s="32"/>
      <c r="AA55" s="59"/>
      <c r="AR55" s="32"/>
    </row>
    <row r="56" spans="1:44">
      <c r="A56" s="8">
        <v>1951</v>
      </c>
      <c r="B56" s="5">
        <v>0.32035174919999998</v>
      </c>
      <c r="C56" s="5">
        <v>0.1037271249</v>
      </c>
      <c r="D56" s="5">
        <v>0.1102482801</v>
      </c>
      <c r="E56" s="5"/>
      <c r="F56" s="5">
        <v>0.5062046724</v>
      </c>
      <c r="G56" s="5"/>
      <c r="H56" s="5">
        <v>0.4923472176</v>
      </c>
      <c r="I56" s="27">
        <v>2.0378609999999999</v>
      </c>
      <c r="K56" s="27">
        <f>GDP!B56</f>
        <v>20.084036533050778</v>
      </c>
      <c r="M56" s="7">
        <f t="shared" ref="M56:M93" si="16">+B56/$I56</f>
        <v>0.15720000000000001</v>
      </c>
      <c r="N56" s="7">
        <f t="shared" ref="N56:N93" si="17">+C56/$I56</f>
        <v>5.0900000000000001E-2</v>
      </c>
      <c r="O56" s="7">
        <f t="shared" ref="O56:O93" si="18">+D56/$I56</f>
        <v>5.4100000000000002E-2</v>
      </c>
      <c r="P56" s="7">
        <f t="shared" ref="P56:P92" si="19">+F56/$I56</f>
        <v>0.24840000000000001</v>
      </c>
      <c r="Q56" s="7"/>
      <c r="R56" s="7">
        <f t="shared" ref="R56:R101" si="20">+H56/$I56</f>
        <v>0.24160000000000001</v>
      </c>
      <c r="S56" s="32"/>
      <c r="T56" s="7">
        <f t="shared" si="9"/>
        <v>1.5950565946881313E-2</v>
      </c>
      <c r="U56" s="7">
        <f t="shared" si="15"/>
        <v>5.1646552588820536E-3</v>
      </c>
      <c r="V56" s="7">
        <f t="shared" si="10"/>
        <v>5.4893487132714955E-3</v>
      </c>
      <c r="W56" s="7">
        <f t="shared" si="11"/>
        <v>2.5204329396980397E-2</v>
      </c>
      <c r="X56" s="25"/>
      <c r="Y56" s="7">
        <f t="shared" si="12"/>
        <v>2.4514355806402835E-2</v>
      </c>
      <c r="Z56" s="7">
        <f t="shared" si="13"/>
        <v>0.10146670449670048</v>
      </c>
      <c r="AA56" s="59"/>
      <c r="AR56" s="32"/>
    </row>
    <row r="57" spans="1:44">
      <c r="A57" s="8">
        <v>1952</v>
      </c>
      <c r="B57" s="5">
        <v>0.33430789980000003</v>
      </c>
      <c r="C57" s="5">
        <v>9.6837048000000023E-2</v>
      </c>
      <c r="D57" s="5">
        <v>0.21942394740000004</v>
      </c>
      <c r="E57" s="5"/>
      <c r="F57" s="5">
        <v>0.49650995520000007</v>
      </c>
      <c r="G57" s="5"/>
      <c r="H57" s="5">
        <v>0.51235601760000005</v>
      </c>
      <c r="I57" s="27">
        <v>2.2008420000000002</v>
      </c>
      <c r="K57" s="27">
        <f>GDP!B57</f>
        <v>21.361127706573122</v>
      </c>
      <c r="M57" s="7">
        <f t="shared" si="16"/>
        <v>0.15190000000000001</v>
      </c>
      <c r="N57" s="7">
        <f t="shared" si="17"/>
        <v>4.4000000000000004E-2</v>
      </c>
      <c r="O57" s="7">
        <f t="shared" si="18"/>
        <v>9.9700000000000011E-2</v>
      </c>
      <c r="P57" s="7">
        <f t="shared" si="19"/>
        <v>0.22560000000000002</v>
      </c>
      <c r="Q57" s="7"/>
      <c r="R57" s="7">
        <f t="shared" si="20"/>
        <v>0.23280000000000001</v>
      </c>
      <c r="S57" s="32"/>
      <c r="T57" s="7">
        <f t="shared" si="9"/>
        <v>1.5650292643357436E-2</v>
      </c>
      <c r="U57" s="7">
        <f t="shared" si="15"/>
        <v>4.5333303246065E-3</v>
      </c>
      <c r="V57" s="7">
        <f t="shared" si="10"/>
        <v>1.0272114394619726E-2</v>
      </c>
      <c r="W57" s="7">
        <f t="shared" si="11"/>
        <v>2.3243620937073325E-2</v>
      </c>
      <c r="X57" s="25"/>
      <c r="Y57" s="7">
        <f t="shared" si="12"/>
        <v>2.3985438626554386E-2</v>
      </c>
      <c r="Z57" s="7">
        <f t="shared" si="13"/>
        <v>0.1030302346501477</v>
      </c>
      <c r="AA57" s="59"/>
      <c r="AR57" s="32"/>
    </row>
    <row r="58" spans="1:44">
      <c r="A58" s="8">
        <v>1953</v>
      </c>
      <c r="B58" s="5">
        <v>0.41645936150000007</v>
      </c>
      <c r="C58" s="5">
        <v>0.10095168750000001</v>
      </c>
      <c r="D58" s="5">
        <v>0.19678848950000002</v>
      </c>
      <c r="E58" s="5"/>
      <c r="F58" s="5">
        <v>0.60867137450000008</v>
      </c>
      <c r="G58" s="5"/>
      <c r="H58" s="5">
        <v>0.61890114550000008</v>
      </c>
      <c r="I58" s="27">
        <v>2.6920450000000002</v>
      </c>
      <c r="K58" s="27">
        <f>GDP!B58</f>
        <v>23.873958716551705</v>
      </c>
      <c r="M58" s="7">
        <f t="shared" si="16"/>
        <v>0.1547</v>
      </c>
      <c r="N58" s="7">
        <f t="shared" si="17"/>
        <v>3.7499999999999999E-2</v>
      </c>
      <c r="O58" s="7">
        <f t="shared" si="18"/>
        <v>7.3099999999999998E-2</v>
      </c>
      <c r="P58" s="7">
        <f t="shared" si="19"/>
        <v>0.22610000000000002</v>
      </c>
      <c r="Q58" s="7"/>
      <c r="R58" s="7">
        <f t="shared" si="20"/>
        <v>0.22990000000000002</v>
      </c>
      <c r="S58" s="32"/>
      <c r="T58" s="7">
        <f t="shared" si="9"/>
        <v>1.7444084847615605E-2</v>
      </c>
      <c r="U58" s="7">
        <f t="shared" si="15"/>
        <v>4.2285273547872345E-3</v>
      </c>
      <c r="V58" s="7">
        <f t="shared" si="10"/>
        <v>8.2428093235985822E-3</v>
      </c>
      <c r="W58" s="7">
        <f t="shared" si="11"/>
        <v>2.5495200931130498E-2</v>
      </c>
      <c r="X58" s="25"/>
      <c r="Y58" s="7">
        <f t="shared" si="12"/>
        <v>2.5923691703082272E-2</v>
      </c>
      <c r="Z58" s="7">
        <f t="shared" si="13"/>
        <v>0.1127607294609929</v>
      </c>
      <c r="AA58" s="59"/>
      <c r="AR58" s="32"/>
    </row>
    <row r="59" spans="1:44">
      <c r="A59" s="8">
        <v>1954</v>
      </c>
      <c r="B59" s="5">
        <v>0.41624853600000006</v>
      </c>
      <c r="C59" s="5">
        <v>0.10291298160000001</v>
      </c>
      <c r="D59" s="5">
        <v>0.16726551600000003</v>
      </c>
      <c r="E59" s="5"/>
      <c r="F59" s="5">
        <v>0.60062365439999998</v>
      </c>
      <c r="G59" s="5"/>
      <c r="H59" s="5">
        <v>0.61696715520000012</v>
      </c>
      <c r="I59" s="27">
        <v>2.5536720000000002</v>
      </c>
      <c r="K59" s="27">
        <f>GDP!B59</f>
        <v>27.507448864252236</v>
      </c>
      <c r="M59" s="7">
        <f t="shared" si="16"/>
        <v>0.16300000000000001</v>
      </c>
      <c r="N59" s="7">
        <f t="shared" si="17"/>
        <v>4.0300000000000002E-2</v>
      </c>
      <c r="O59" s="7">
        <f t="shared" si="18"/>
        <v>6.5500000000000003E-2</v>
      </c>
      <c r="P59" s="7">
        <f t="shared" si="19"/>
        <v>0.23519999999999999</v>
      </c>
      <c r="Q59" s="7"/>
      <c r="R59" s="7">
        <f t="shared" si="20"/>
        <v>0.24160000000000004</v>
      </c>
      <c r="S59" s="32"/>
      <c r="T59" s="7">
        <f t="shared" si="9"/>
        <v>1.513221157127889E-2</v>
      </c>
      <c r="U59" s="7">
        <f t="shared" si="15"/>
        <v>3.7412768486045351E-3</v>
      </c>
      <c r="V59" s="7">
        <f t="shared" si="10"/>
        <v>6.0807353246550141E-3</v>
      </c>
      <c r="W59" s="7">
        <f t="shared" si="11"/>
        <v>2.1834945776471132E-2</v>
      </c>
      <c r="X59" s="25"/>
      <c r="Y59" s="7">
        <f t="shared" si="12"/>
        <v>2.2429093960864909E-2</v>
      </c>
      <c r="Z59" s="7">
        <f t="shared" si="13"/>
        <v>9.2835653811526933E-2</v>
      </c>
      <c r="AA59" s="59"/>
      <c r="AR59" s="32"/>
    </row>
    <row r="60" spans="1:44">
      <c r="A60" s="8">
        <v>1955</v>
      </c>
      <c r="B60" s="5">
        <v>0.46759199199999996</v>
      </c>
      <c r="C60" s="5">
        <v>0.123408056</v>
      </c>
      <c r="D60" s="5">
        <v>0.24653306600000002</v>
      </c>
      <c r="E60" s="5"/>
      <c r="F60" s="5">
        <v>0.70223712599999999</v>
      </c>
      <c r="G60" s="5"/>
      <c r="H60" s="5">
        <v>0.70025580399999998</v>
      </c>
      <c r="I60" s="27">
        <v>2.83046</v>
      </c>
      <c r="K60" s="27">
        <f>GDP!B60</f>
        <v>30.039690527952935</v>
      </c>
      <c r="M60" s="7">
        <f t="shared" si="16"/>
        <v>0.16519999999999999</v>
      </c>
      <c r="N60" s="7">
        <f t="shared" si="17"/>
        <v>4.36E-2</v>
      </c>
      <c r="O60" s="7">
        <f t="shared" si="18"/>
        <v>8.7100000000000011E-2</v>
      </c>
      <c r="P60" s="7">
        <f t="shared" si="19"/>
        <v>0.24809999999999999</v>
      </c>
      <c r="Q60" s="7"/>
      <c r="R60" s="7">
        <f t="shared" si="20"/>
        <v>0.24740000000000001</v>
      </c>
      <c r="S60" s="32"/>
      <c r="T60" s="7">
        <f t="shared" si="9"/>
        <v>1.5565805898196254E-2</v>
      </c>
      <c r="U60" s="7">
        <f t="shared" si="15"/>
        <v>4.1081666898387216E-3</v>
      </c>
      <c r="V60" s="7">
        <f t="shared" si="10"/>
        <v>8.206910979012676E-3</v>
      </c>
      <c r="W60" s="7">
        <f t="shared" si="11"/>
        <v>2.3376976049288688E-2</v>
      </c>
      <c r="X60" s="25"/>
      <c r="Y60" s="7">
        <f t="shared" si="12"/>
        <v>2.3311019244635314E-2</v>
      </c>
      <c r="Z60" s="7">
        <f t="shared" si="13"/>
        <v>9.4224006647677092E-2</v>
      </c>
      <c r="AA60" s="59"/>
      <c r="AR60" s="32"/>
    </row>
    <row r="61" spans="1:44">
      <c r="A61" s="8">
        <v>1956</v>
      </c>
      <c r="B61" s="5">
        <v>0.68255492830000009</v>
      </c>
      <c r="C61" s="5">
        <v>0.1709052163</v>
      </c>
      <c r="D61" s="5">
        <v>0.33150637589999998</v>
      </c>
      <c r="E61" s="5"/>
      <c r="F61" s="5">
        <v>0.8484857724</v>
      </c>
      <c r="G61" s="5"/>
      <c r="H61" s="5">
        <v>0.98883413090000005</v>
      </c>
      <c r="I61" s="27">
        <v>3.5531230000000003</v>
      </c>
      <c r="K61" s="27">
        <f>GDP!B61</f>
        <v>33.947155760759834</v>
      </c>
      <c r="M61" s="7">
        <f t="shared" si="16"/>
        <v>0.19210000000000002</v>
      </c>
      <c r="N61" s="7">
        <f t="shared" si="17"/>
        <v>4.8099999999999997E-2</v>
      </c>
      <c r="O61" s="7">
        <f t="shared" si="18"/>
        <v>9.3299999999999994E-2</v>
      </c>
      <c r="P61" s="7">
        <f t="shared" si="19"/>
        <v>0.23879999999999998</v>
      </c>
      <c r="Q61" s="7"/>
      <c r="R61" s="7">
        <f t="shared" si="20"/>
        <v>0.27829999999999999</v>
      </c>
      <c r="S61" s="32"/>
      <c r="T61" s="7">
        <f t="shared" si="9"/>
        <v>2.0106395160474043E-2</v>
      </c>
      <c r="U61" s="7">
        <f t="shared" si="15"/>
        <v>5.0344487622009442E-3</v>
      </c>
      <c r="V61" s="7">
        <f t="shared" si="10"/>
        <v>9.7653652705477767E-3</v>
      </c>
      <c r="W61" s="7">
        <f t="shared" si="11"/>
        <v>2.4994311110469552E-2</v>
      </c>
      <c r="X61" s="25"/>
      <c r="Y61" s="7">
        <f t="shared" si="12"/>
        <v>2.9128629740551411E-2</v>
      </c>
      <c r="Z61" s="7">
        <f t="shared" si="13"/>
        <v>0.10466629443245207</v>
      </c>
      <c r="AA61" s="59"/>
      <c r="AR61" s="32"/>
    </row>
    <row r="62" spans="1:44">
      <c r="A62" s="8">
        <v>1957</v>
      </c>
      <c r="B62" s="5">
        <v>0.80260671690000007</v>
      </c>
      <c r="C62" s="5">
        <v>0.182834631</v>
      </c>
      <c r="D62" s="5">
        <v>0.16417803600000003</v>
      </c>
      <c r="E62" s="5"/>
      <c r="F62" s="5">
        <v>0.8753674374</v>
      </c>
      <c r="G62" s="5"/>
      <c r="H62" s="5">
        <v>1.1496193839</v>
      </c>
      <c r="I62" s="27">
        <v>3.7313190000000001</v>
      </c>
      <c r="K62" s="27">
        <f>GDP!B62</f>
        <v>37.040737839839281</v>
      </c>
      <c r="M62" s="7">
        <f t="shared" si="16"/>
        <v>0.21510000000000001</v>
      </c>
      <c r="N62" s="7">
        <f t="shared" si="17"/>
        <v>4.9000000000000002E-2</v>
      </c>
      <c r="O62" s="7">
        <f t="shared" si="18"/>
        <v>4.4000000000000004E-2</v>
      </c>
      <c r="P62" s="7">
        <f t="shared" si="19"/>
        <v>0.2346</v>
      </c>
      <c r="Q62" s="7"/>
      <c r="R62" s="7">
        <f t="shared" si="20"/>
        <v>0.30809999999999998</v>
      </c>
      <c r="S62" s="32"/>
      <c r="T62" s="7">
        <f t="shared" si="9"/>
        <v>2.1668216231825542E-2</v>
      </c>
      <c r="U62" s="7">
        <f t="shared" si="15"/>
        <v>4.9360418194302714E-3</v>
      </c>
      <c r="V62" s="7">
        <f t="shared" si="10"/>
        <v>4.4323640827537139E-3</v>
      </c>
      <c r="W62" s="7">
        <f t="shared" si="11"/>
        <v>2.3632559404864119E-2</v>
      </c>
      <c r="X62" s="25"/>
      <c r="Y62" s="7">
        <f t="shared" si="12"/>
        <v>3.1036622134009526E-2</v>
      </c>
      <c r="Z62" s="7">
        <f t="shared" si="13"/>
        <v>0.10073554733531168</v>
      </c>
      <c r="AA62" s="59"/>
      <c r="AR62" s="32"/>
    </row>
    <row r="63" spans="1:44">
      <c r="A63" s="8">
        <v>1958</v>
      </c>
      <c r="B63" s="5">
        <v>1.0375831600000001</v>
      </c>
      <c r="C63" s="5">
        <v>0.139903631</v>
      </c>
      <c r="D63" s="5">
        <v>0.15308604000000003</v>
      </c>
      <c r="E63" s="5"/>
      <c r="F63" s="5">
        <v>0.95211012100000014</v>
      </c>
      <c r="G63" s="5"/>
      <c r="H63" s="5">
        <v>1.3594890829999999</v>
      </c>
      <c r="I63" s="27">
        <v>4.2523900000000001</v>
      </c>
      <c r="K63" s="27">
        <f>GDP!B63</f>
        <v>40.84802582558077</v>
      </c>
      <c r="M63" s="7">
        <f t="shared" si="16"/>
        <v>0.24399999999999999</v>
      </c>
      <c r="N63" s="7">
        <f t="shared" si="17"/>
        <v>3.2899999999999999E-2</v>
      </c>
      <c r="O63" s="7">
        <f t="shared" si="18"/>
        <v>3.6000000000000004E-2</v>
      </c>
      <c r="P63" s="7">
        <f t="shared" si="19"/>
        <v>0.22390000000000002</v>
      </c>
      <c r="Q63" s="7"/>
      <c r="R63" s="7">
        <f t="shared" si="20"/>
        <v>0.31969999999999998</v>
      </c>
      <c r="S63" s="32"/>
      <c r="T63" s="7">
        <f t="shared" si="9"/>
        <v>2.5401060125412999E-2</v>
      </c>
      <c r="U63" s="7">
        <f t="shared" si="15"/>
        <v>3.4249790087134738E-3</v>
      </c>
      <c r="V63" s="7">
        <f t="shared" si="10"/>
        <v>3.7476973955527381E-3</v>
      </c>
      <c r="W63" s="7">
        <f t="shared" si="11"/>
        <v>2.3308595746229389E-2</v>
      </c>
      <c r="X63" s="25"/>
      <c r="Y63" s="7">
        <f t="shared" si="12"/>
        <v>3.3281634926616947E-2</v>
      </c>
      <c r="Z63" s="7">
        <f t="shared" si="13"/>
        <v>0.10410270543202048</v>
      </c>
      <c r="AA63" s="59"/>
      <c r="AR63" s="32"/>
    </row>
    <row r="64" spans="1:44">
      <c r="A64" s="8">
        <v>1959</v>
      </c>
      <c r="B64" s="5">
        <v>1.2652535548000003</v>
      </c>
      <c r="C64" s="5">
        <v>0.17769296579999999</v>
      </c>
      <c r="D64" s="5">
        <v>0.1737110506</v>
      </c>
      <c r="E64" s="5"/>
      <c r="F64" s="5">
        <v>1.0482391764000001</v>
      </c>
      <c r="G64" s="5"/>
      <c r="H64" s="5">
        <v>1.6440332382000002</v>
      </c>
      <c r="I64" s="27">
        <v>4.9773940000000003</v>
      </c>
      <c r="K64" s="27">
        <f>GDP!B64</f>
        <v>48.416509811580255</v>
      </c>
      <c r="M64" s="7">
        <f t="shared" si="16"/>
        <v>0.25420000000000004</v>
      </c>
      <c r="N64" s="7">
        <f t="shared" si="17"/>
        <v>3.5699999999999996E-2</v>
      </c>
      <c r="O64" s="7">
        <f t="shared" si="18"/>
        <v>3.49E-2</v>
      </c>
      <c r="P64" s="7">
        <f t="shared" si="19"/>
        <v>0.21060000000000001</v>
      </c>
      <c r="Q64" s="7"/>
      <c r="R64" s="7">
        <f t="shared" si="20"/>
        <v>0.33030000000000004</v>
      </c>
      <c r="S64" s="32"/>
      <c r="T64" s="7">
        <f t="shared" si="9"/>
        <v>2.6132688203340446E-2</v>
      </c>
      <c r="U64" s="7">
        <f t="shared" si="15"/>
        <v>3.6700903574321546E-3</v>
      </c>
      <c r="V64" s="7">
        <f t="shared" si="10"/>
        <v>3.5878474362572043E-3</v>
      </c>
      <c r="W64" s="7">
        <f t="shared" si="11"/>
        <v>2.1650448999305655E-2</v>
      </c>
      <c r="X64" s="25"/>
      <c r="Y64" s="7">
        <f t="shared" si="12"/>
        <v>3.3956046080107584E-2</v>
      </c>
      <c r="Z64" s="7">
        <f t="shared" si="13"/>
        <v>0.10280365146868781</v>
      </c>
      <c r="AA64" s="59"/>
      <c r="AR64" s="32"/>
    </row>
    <row r="65" spans="1:44">
      <c r="A65" s="8">
        <v>1960</v>
      </c>
      <c r="B65" s="5">
        <v>1.4334177857999999</v>
      </c>
      <c r="C65" s="5">
        <v>0.23071568519999999</v>
      </c>
      <c r="D65" s="5">
        <v>0.17386469100000002</v>
      </c>
      <c r="E65" s="5"/>
      <c r="F65" s="5">
        <v>1.1933189268</v>
      </c>
      <c r="G65" s="5"/>
      <c r="H65" s="5">
        <v>1.8849140309999999</v>
      </c>
      <c r="I65" s="29">
        <v>5.519514</v>
      </c>
      <c r="J65" s="42"/>
      <c r="K65" s="27">
        <f>GDP!B65</f>
        <v>58.322015100171683</v>
      </c>
      <c r="L65" s="42"/>
      <c r="M65" s="7">
        <f t="shared" si="16"/>
        <v>0.25969999999999999</v>
      </c>
      <c r="N65" s="7">
        <f t="shared" si="17"/>
        <v>4.1799999999999997E-2</v>
      </c>
      <c r="O65" s="7">
        <f t="shared" si="18"/>
        <v>3.15E-2</v>
      </c>
      <c r="P65" s="7">
        <f t="shared" si="19"/>
        <v>0.2162</v>
      </c>
      <c r="Q65" s="7"/>
      <c r="R65" s="7">
        <f t="shared" si="20"/>
        <v>0.34149999999999997</v>
      </c>
      <c r="S65" s="32"/>
      <c r="T65" s="7">
        <f t="shared" si="9"/>
        <v>2.457764505115291E-2</v>
      </c>
      <c r="U65" s="7">
        <f t="shared" si="15"/>
        <v>3.9558935815871841E-3</v>
      </c>
      <c r="V65" s="7">
        <f t="shared" si="10"/>
        <v>2.9811159765549358E-3</v>
      </c>
      <c r="W65" s="7">
        <f t="shared" si="11"/>
        <v>2.0460865845434193E-2</v>
      </c>
      <c r="X65" s="25"/>
      <c r="Y65" s="7">
        <f t="shared" si="12"/>
        <v>3.2319082729952708E-2</v>
      </c>
      <c r="Z65" s="7">
        <f t="shared" si="13"/>
        <v>9.4638602430315411E-2</v>
      </c>
      <c r="AA65" s="59"/>
      <c r="AR65" s="32"/>
    </row>
    <row r="66" spans="1:44">
      <c r="A66" s="8">
        <v>1961</v>
      </c>
      <c r="B66" s="5">
        <v>1.8580942319999998</v>
      </c>
      <c r="C66" s="5">
        <v>0.28208449499999999</v>
      </c>
      <c r="D66" s="5">
        <v>0.31871884499999997</v>
      </c>
      <c r="E66" s="5"/>
      <c r="F66" s="5">
        <v>1.4998102889999998</v>
      </c>
      <c r="G66" s="5"/>
      <c r="H66" s="5">
        <v>2.4259266569999998</v>
      </c>
      <c r="I66" s="29">
        <v>7.3268699999999995</v>
      </c>
      <c r="J66" s="42"/>
      <c r="K66" s="27">
        <f>GDP!B66</f>
        <v>65.156562309141549</v>
      </c>
      <c r="L66" s="42"/>
      <c r="M66" s="7">
        <f t="shared" si="16"/>
        <v>0.25359999999999999</v>
      </c>
      <c r="N66" s="7">
        <f t="shared" si="17"/>
        <v>3.85E-2</v>
      </c>
      <c r="O66" s="7">
        <f t="shared" si="18"/>
        <v>4.3499999999999997E-2</v>
      </c>
      <c r="P66" s="7">
        <f t="shared" si="19"/>
        <v>0.20469999999999999</v>
      </c>
      <c r="Q66" s="7"/>
      <c r="R66" s="7">
        <f t="shared" si="20"/>
        <v>0.33110000000000001</v>
      </c>
      <c r="S66" s="32"/>
      <c r="T66" s="7">
        <f t="shared" si="9"/>
        <v>2.8517376702351081E-2</v>
      </c>
      <c r="U66" s="7">
        <f t="shared" si="15"/>
        <v>4.3293336082039302E-3</v>
      </c>
      <c r="V66" s="7">
        <f t="shared" si="10"/>
        <v>4.8915847261524923E-3</v>
      </c>
      <c r="W66" s="7">
        <f t="shared" si="11"/>
        <v>2.3018560768814141E-2</v>
      </c>
      <c r="X66" s="25"/>
      <c r="Y66" s="7">
        <f t="shared" si="12"/>
        <v>3.7232269030553801E-2</v>
      </c>
      <c r="Z66" s="7">
        <f t="shared" si="13"/>
        <v>0.11245022358971248</v>
      </c>
      <c r="AA66" s="59"/>
      <c r="AR66" s="32"/>
    </row>
    <row r="67" spans="1:44">
      <c r="A67" s="8">
        <v>1962</v>
      </c>
      <c r="B67" s="5">
        <v>2.2283034491999998</v>
      </c>
      <c r="C67" s="5">
        <v>0.3758682364</v>
      </c>
      <c r="D67" s="5">
        <v>0.41581952399999994</v>
      </c>
      <c r="E67" s="5"/>
      <c r="F67" s="5">
        <v>1.5850061855999997</v>
      </c>
      <c r="G67" s="5"/>
      <c r="H67" s="5">
        <v>2.9221513216000004</v>
      </c>
      <c r="I67" s="29">
        <v>8.1533239999999996</v>
      </c>
      <c r="J67" s="42"/>
      <c r="K67" s="27">
        <f>GDP!B67</f>
        <v>75.436871634541546</v>
      </c>
      <c r="L67" s="42"/>
      <c r="M67" s="7">
        <f t="shared" si="16"/>
        <v>0.27329999999999999</v>
      </c>
      <c r="N67" s="7">
        <f t="shared" si="17"/>
        <v>4.6100000000000002E-2</v>
      </c>
      <c r="O67" s="7">
        <f t="shared" si="18"/>
        <v>5.0999999999999997E-2</v>
      </c>
      <c r="P67" s="7">
        <f t="shared" si="19"/>
        <v>0.19439999999999999</v>
      </c>
      <c r="Q67" s="7"/>
      <c r="R67" s="7">
        <f t="shared" si="20"/>
        <v>0.35840000000000005</v>
      </c>
      <c r="S67" s="32"/>
      <c r="T67" s="7">
        <f t="shared" si="9"/>
        <v>2.953865133744079E-2</v>
      </c>
      <c r="U67" s="7">
        <f t="shared" si="15"/>
        <v>4.9825533357337011E-3</v>
      </c>
      <c r="V67" s="7">
        <f t="shared" si="10"/>
        <v>5.5121522803127706E-3</v>
      </c>
      <c r="W67" s="7">
        <f t="shared" si="11"/>
        <v>2.101102751554515E-2</v>
      </c>
      <c r="X67" s="25"/>
      <c r="Y67" s="7">
        <f t="shared" si="12"/>
        <v>3.873637994635485E-2</v>
      </c>
      <c r="Z67" s="7">
        <f t="shared" si="13"/>
        <v>0.10808141726103472</v>
      </c>
      <c r="AA67" s="59"/>
      <c r="AR67" s="32"/>
    </row>
    <row r="68" spans="1:44">
      <c r="A68" s="8">
        <v>1963</v>
      </c>
      <c r="B68" s="5">
        <v>2.8985860013999996</v>
      </c>
      <c r="C68" s="5">
        <v>2.1833309797999996</v>
      </c>
      <c r="D68" s="5">
        <v>2.3110550908</v>
      </c>
      <c r="E68" s="5"/>
      <c r="F68" s="5">
        <v>2.5274347612000003</v>
      </c>
      <c r="G68" s="5"/>
      <c r="H68" s="5">
        <v>5.4275233991999992</v>
      </c>
      <c r="I68" s="29">
        <v>15.026365999999999</v>
      </c>
      <c r="J68" s="42"/>
      <c r="K68" s="27">
        <f>GDP!B68</f>
        <v>82.026852915497187</v>
      </c>
      <c r="L68" s="42"/>
      <c r="M68" s="7">
        <f t="shared" si="16"/>
        <v>0.19289999999999999</v>
      </c>
      <c r="N68" s="7">
        <f t="shared" si="17"/>
        <v>0.14529999999999998</v>
      </c>
      <c r="O68" s="7">
        <f t="shared" si="18"/>
        <v>0.15380000000000002</v>
      </c>
      <c r="P68" s="7">
        <f t="shared" si="19"/>
        <v>0.16820000000000002</v>
      </c>
      <c r="Q68" s="7"/>
      <c r="R68" s="7">
        <f t="shared" si="20"/>
        <v>0.36119999999999997</v>
      </c>
      <c r="S68" s="32"/>
      <c r="T68" s="7">
        <f t="shared" si="9"/>
        <v>3.5337037791588553E-2</v>
      </c>
      <c r="U68" s="7">
        <f t="shared" si="15"/>
        <v>2.6617271078889664E-2</v>
      </c>
      <c r="V68" s="7">
        <f t="shared" si="10"/>
        <v>2.8174372277585898E-2</v>
      </c>
      <c r="W68" s="7">
        <f t="shared" si="11"/>
        <v>3.0812284896553632E-2</v>
      </c>
      <c r="X68" s="25"/>
      <c r="Y68" s="7">
        <f t="shared" si="12"/>
        <v>6.6167641525773896E-2</v>
      </c>
      <c r="Z68" s="7">
        <f t="shared" si="13"/>
        <v>0.1831883763172035</v>
      </c>
      <c r="AA68" s="59"/>
      <c r="AR68" s="32"/>
    </row>
    <row r="69" spans="1:44">
      <c r="A69" s="8">
        <v>1964</v>
      </c>
      <c r="B69" s="29">
        <v>3.5996516415999995</v>
      </c>
      <c r="C69" s="29">
        <v>1.3239725911999998</v>
      </c>
      <c r="D69" s="29">
        <v>2.2967201795999999</v>
      </c>
      <c r="E69" s="29"/>
      <c r="F69" s="29">
        <v>2.7725734091999996</v>
      </c>
      <c r="G69" s="29"/>
      <c r="H69" s="29">
        <v>5.4205185916000005</v>
      </c>
      <c r="I69" s="29">
        <v>16.185483999999999</v>
      </c>
      <c r="J69" s="42"/>
      <c r="K69" s="27">
        <f>GDP!B69</f>
        <v>98.107379434387724</v>
      </c>
      <c r="L69" s="42"/>
      <c r="M69" s="7">
        <f t="shared" si="16"/>
        <v>0.22239999999999999</v>
      </c>
      <c r="N69" s="7">
        <f t="shared" si="17"/>
        <v>8.1799999999999998E-2</v>
      </c>
      <c r="O69" s="7">
        <f t="shared" si="18"/>
        <v>0.1419</v>
      </c>
      <c r="P69" s="7">
        <f t="shared" si="19"/>
        <v>0.17129999999999998</v>
      </c>
      <c r="Q69" s="7"/>
      <c r="R69" s="7">
        <f t="shared" si="20"/>
        <v>0.33490000000000003</v>
      </c>
      <c r="S69" s="32"/>
      <c r="T69" s="7">
        <f t="shared" ref="T69:T102" si="21">+B69/$K69</f>
        <v>3.6690936628343794E-2</v>
      </c>
      <c r="U69" s="7">
        <f t="shared" si="15"/>
        <v>1.349513766276314E-2</v>
      </c>
      <c r="V69" s="7">
        <f t="shared" ref="V69:V93" si="22">+D69/$K69</f>
        <v>2.3410269368534107E-2</v>
      </c>
      <c r="W69" s="7">
        <f>+F69/$K69</f>
        <v>2.826060001994286E-2</v>
      </c>
      <c r="X69" s="25"/>
      <c r="Y69" s="7">
        <f t="shared" ref="Y69:Y102" si="23">+H69/$K69</f>
        <v>5.5250875345469158E-2</v>
      </c>
      <c r="Z69" s="7">
        <f t="shared" ref="Z69:Z93" si="24">+I69/K69</f>
        <v>0.1649772330411142</v>
      </c>
      <c r="AA69" s="59"/>
      <c r="AR69" s="32"/>
    </row>
    <row r="70" spans="1:44">
      <c r="A70" s="8">
        <v>1965</v>
      </c>
      <c r="B70" s="29">
        <v>5.7307506753000004</v>
      </c>
      <c r="C70" s="29">
        <v>1.035797828</v>
      </c>
      <c r="D70" s="29">
        <v>2.7906783789</v>
      </c>
      <c r="E70" s="29"/>
      <c r="F70" s="29">
        <v>3.1651591321000003</v>
      </c>
      <c r="G70" s="29"/>
      <c r="H70" s="29">
        <v>7.4318494159000004</v>
      </c>
      <c r="I70" s="29">
        <v>19.919188999999999</v>
      </c>
      <c r="J70" s="42"/>
      <c r="K70" s="27">
        <f>GDP!B70</f>
        <v>116.5626006180197</v>
      </c>
      <c r="L70" s="42"/>
      <c r="M70" s="7">
        <f t="shared" si="16"/>
        <v>0.28770000000000001</v>
      </c>
      <c r="N70" s="7">
        <f t="shared" si="17"/>
        <v>5.1999999999999998E-2</v>
      </c>
      <c r="O70" s="7">
        <f t="shared" si="18"/>
        <v>0.1401</v>
      </c>
      <c r="P70" s="7">
        <f t="shared" si="19"/>
        <v>0.15890000000000001</v>
      </c>
      <c r="Q70" s="7"/>
      <c r="R70" s="7">
        <f t="shared" si="20"/>
        <v>0.37310000000000004</v>
      </c>
      <c r="S70" s="32"/>
      <c r="T70" s="7">
        <f t="shared" si="21"/>
        <v>4.9164574614115719E-2</v>
      </c>
      <c r="U70" s="7">
        <f t="shared" si="15"/>
        <v>8.8861935347028746E-3</v>
      </c>
      <c r="V70" s="7">
        <f t="shared" si="22"/>
        <v>2.3941456042536016E-2</v>
      </c>
      <c r="W70" s="7">
        <f>+F70/$K70</f>
        <v>2.7154156782005518E-2</v>
      </c>
      <c r="X70" s="25"/>
      <c r="Y70" s="7">
        <f t="shared" si="23"/>
        <v>6.3758438611493135E-2</v>
      </c>
      <c r="Z70" s="7">
        <f t="shared" si="24"/>
        <v>0.17088833720582453</v>
      </c>
      <c r="AA70" s="59"/>
      <c r="AR70" s="32"/>
    </row>
    <row r="71" spans="1:44">
      <c r="A71" s="8">
        <v>1966</v>
      </c>
      <c r="B71" s="21">
        <v>7.1542575807999986</v>
      </c>
      <c r="C71" s="21">
        <v>1.3057471449</v>
      </c>
      <c r="D71" s="21">
        <v>3.4082616733000002</v>
      </c>
      <c r="E71" s="21"/>
      <c r="F71" s="21">
        <v>3.4582082854</v>
      </c>
      <c r="G71" s="21"/>
      <c r="H71" s="21">
        <v>9.2567721091999999</v>
      </c>
      <c r="I71" s="21">
        <v>23.784101</v>
      </c>
      <c r="J71" s="33"/>
      <c r="K71" s="27">
        <f>GDP!B71</f>
        <v>140.5302259386637</v>
      </c>
      <c r="L71" s="33"/>
      <c r="M71" s="7">
        <f t="shared" si="16"/>
        <v>0.30079999999999996</v>
      </c>
      <c r="N71" s="7">
        <f t="shared" si="17"/>
        <v>5.4899999999999997E-2</v>
      </c>
      <c r="O71" s="7">
        <f t="shared" si="18"/>
        <v>0.14330000000000001</v>
      </c>
      <c r="P71" s="7">
        <f t="shared" si="19"/>
        <v>0.1454</v>
      </c>
      <c r="Q71" s="7"/>
      <c r="R71" s="7">
        <f t="shared" si="20"/>
        <v>0.38919999999999999</v>
      </c>
      <c r="S71" s="32"/>
      <c r="T71" s="7">
        <f t="shared" si="21"/>
        <v>5.0909030658803395E-2</v>
      </c>
      <c r="U71" s="7">
        <f t="shared" si="15"/>
        <v>9.2915750770222964E-3</v>
      </c>
      <c r="V71" s="7">
        <f t="shared" si="22"/>
        <v>2.4252872650952554E-2</v>
      </c>
      <c r="W71" s="7">
        <f>+F71/$K71</f>
        <v>2.460828809105723E-2</v>
      </c>
      <c r="X71" s="25"/>
      <c r="Y71" s="7">
        <f t="shared" si="23"/>
        <v>6.5870328232733658E-2</v>
      </c>
      <c r="Z71" s="7">
        <f t="shared" si="24"/>
        <v>0.16924544766889429</v>
      </c>
      <c r="AA71" s="59"/>
      <c r="AR71" s="32"/>
    </row>
    <row r="72" spans="1:44">
      <c r="A72" s="8">
        <v>1967</v>
      </c>
      <c r="B72" s="21">
        <v>9.8529313880999982</v>
      </c>
      <c r="C72" s="21">
        <v>1.8575481000999996</v>
      </c>
      <c r="D72" s="21">
        <v>4.2182539415999996</v>
      </c>
      <c r="E72" s="21"/>
      <c r="F72" s="21">
        <v>6.5548357817999996</v>
      </c>
      <c r="G72" s="21"/>
      <c r="H72" s="21">
        <v>12.696117255600001</v>
      </c>
      <c r="I72" s="21">
        <v>34.462858999999995</v>
      </c>
      <c r="J72" s="33"/>
      <c r="K72" s="27">
        <f>GDP!B72</f>
        <v>157.67655025201753</v>
      </c>
      <c r="L72" s="33"/>
      <c r="M72" s="7">
        <f t="shared" si="16"/>
        <v>0.28589999999999999</v>
      </c>
      <c r="N72" s="7">
        <f t="shared" si="17"/>
        <v>5.3899999999999997E-2</v>
      </c>
      <c r="O72" s="7">
        <f t="shared" si="18"/>
        <v>0.12240000000000001</v>
      </c>
      <c r="P72" s="7">
        <f t="shared" si="19"/>
        <v>0.19020000000000001</v>
      </c>
      <c r="Q72" s="7"/>
      <c r="R72" s="7">
        <f t="shared" si="20"/>
        <v>0.36840000000000006</v>
      </c>
      <c r="S72" s="32"/>
      <c r="T72" s="7">
        <f t="shared" si="21"/>
        <v>6.2488248077167241E-2</v>
      </c>
      <c r="U72" s="7">
        <f t="shared" si="15"/>
        <v>1.1780750511924848E-2</v>
      </c>
      <c r="V72" s="7">
        <f t="shared" si="22"/>
        <v>2.6752576301662365E-2</v>
      </c>
      <c r="W72" s="7">
        <f>+F72/$K72</f>
        <v>4.157140533150476E-2</v>
      </c>
      <c r="X72" s="25"/>
      <c r="Y72" s="7">
        <f t="shared" si="23"/>
        <v>8.052000906480733E-2</v>
      </c>
      <c r="Z72" s="7">
        <f t="shared" si="24"/>
        <v>0.21856679985018274</v>
      </c>
      <c r="AA72" s="59"/>
      <c r="AR72" s="32"/>
    </row>
    <row r="73" spans="1:44">
      <c r="A73" s="8">
        <v>1968</v>
      </c>
      <c r="B73" s="21">
        <v>7.1059091235</v>
      </c>
      <c r="C73" s="21">
        <v>1.3601494763999999</v>
      </c>
      <c r="D73" s="21">
        <v>2.0082548892999998</v>
      </c>
      <c r="E73" s="21"/>
      <c r="F73" s="21">
        <v>5.8242298092000011</v>
      </c>
      <c r="G73" s="21"/>
      <c r="H73" s="21">
        <v>9.2187908955999998</v>
      </c>
      <c r="I73" s="21">
        <v>29.063023000000001</v>
      </c>
      <c r="J73" s="33"/>
      <c r="K73" s="27">
        <f>GDP!B73</f>
        <v>187.51572157309778</v>
      </c>
      <c r="L73" s="33"/>
      <c r="M73" s="7">
        <f t="shared" si="16"/>
        <v>0.2445</v>
      </c>
      <c r="N73" s="7">
        <f t="shared" si="17"/>
        <v>4.6799999999999994E-2</v>
      </c>
      <c r="O73" s="7">
        <f t="shared" si="18"/>
        <v>6.9099999999999995E-2</v>
      </c>
      <c r="P73" s="7">
        <f t="shared" si="19"/>
        <v>0.20040000000000002</v>
      </c>
      <c r="Q73" s="7"/>
      <c r="R73" s="7">
        <f t="shared" si="20"/>
        <v>0.31719999999999998</v>
      </c>
      <c r="S73" s="32"/>
      <c r="T73" s="7">
        <f t="shared" si="21"/>
        <v>3.7895004556884361E-2</v>
      </c>
      <c r="U73" s="7">
        <f t="shared" ref="U73:U102" si="25">+C73/$K73</f>
        <v>7.2535223446306262E-3</v>
      </c>
      <c r="V73" s="7">
        <f t="shared" si="22"/>
        <v>1.0709794743888381E-2</v>
      </c>
      <c r="W73" s="7">
        <f>+F73/$K73</f>
        <v>3.1059954655213204E-2</v>
      </c>
      <c r="X73" s="25"/>
      <c r="Y73" s="7">
        <f t="shared" si="23"/>
        <v>4.9162762558052027E-2</v>
      </c>
      <c r="Z73" s="7">
        <f t="shared" si="24"/>
        <v>0.15498979368868862</v>
      </c>
      <c r="AA73" s="59"/>
      <c r="AR73" s="32"/>
    </row>
    <row r="74" spans="1:44">
      <c r="A74" s="8">
        <v>1969</v>
      </c>
      <c r="B74" s="21">
        <v>6.268058194</v>
      </c>
      <c r="C74" s="21">
        <v>1.429892248</v>
      </c>
      <c r="D74" s="21">
        <v>2.772462832</v>
      </c>
      <c r="E74" s="21"/>
      <c r="F74" s="21">
        <v>4.4315744480000001</v>
      </c>
      <c r="G74" s="21"/>
      <c r="H74" s="21">
        <v>7.959915434</v>
      </c>
      <c r="I74" s="21">
        <v>27.288019999999999</v>
      </c>
      <c r="J74" s="33"/>
      <c r="K74" s="27">
        <f>GDP!B74</f>
        <v>210.20109671112132</v>
      </c>
      <c r="L74" s="33"/>
      <c r="M74" s="7">
        <f t="shared" si="16"/>
        <v>0.22970000000000002</v>
      </c>
      <c r="N74" s="7">
        <f t="shared" si="17"/>
        <v>5.2400000000000002E-2</v>
      </c>
      <c r="O74" s="7">
        <f t="shared" si="18"/>
        <v>0.1016</v>
      </c>
      <c r="P74" s="7">
        <f t="shared" si="19"/>
        <v>0.16240000000000002</v>
      </c>
      <c r="Q74" s="7"/>
      <c r="R74" s="7">
        <f t="shared" si="20"/>
        <v>0.29170000000000001</v>
      </c>
      <c r="S74" s="32"/>
      <c r="T74" s="7">
        <f t="shared" si="21"/>
        <v>2.9819341059928776E-2</v>
      </c>
      <c r="U74" s="7">
        <f t="shared" si="25"/>
        <v>6.8024966109719986E-3</v>
      </c>
      <c r="V74" s="7">
        <f t="shared" si="22"/>
        <v>1.3189573581579293E-2</v>
      </c>
      <c r="W74" s="7">
        <f>+F74/$K74</f>
        <v>2.1082546748508634E-2</v>
      </c>
      <c r="X74" s="25"/>
      <c r="Y74" s="7">
        <f t="shared" si="23"/>
        <v>3.7868096591994881E-2</v>
      </c>
      <c r="Z74" s="7">
        <f t="shared" si="24"/>
        <v>0.12981863761396942</v>
      </c>
      <c r="AA74" s="59"/>
      <c r="AR74" s="32"/>
    </row>
    <row r="75" spans="1:44">
      <c r="A75" s="8">
        <v>1970</v>
      </c>
      <c r="B75" s="21">
        <v>8.3214911999999988</v>
      </c>
      <c r="C75" s="21">
        <v>2.4494712000000001</v>
      </c>
      <c r="D75" s="21">
        <v>5.1631833</v>
      </c>
      <c r="E75" s="21"/>
      <c r="F75" s="21">
        <v>6.8828462999999998</v>
      </c>
      <c r="G75" s="22">
        <v>2.3530000000000002</v>
      </c>
      <c r="H75" s="21">
        <v>11.093923500000001</v>
      </c>
      <c r="I75" s="21">
        <v>41.942999999999998</v>
      </c>
      <c r="J75" s="33"/>
      <c r="K75" s="27">
        <f>GDP!B75</f>
        <v>234.73650428815642</v>
      </c>
      <c r="L75" s="33"/>
      <c r="M75" s="7">
        <f t="shared" si="16"/>
        <v>0.19839999999999999</v>
      </c>
      <c r="N75" s="7">
        <f t="shared" si="17"/>
        <v>5.8400000000000007E-2</v>
      </c>
      <c r="O75" s="7">
        <f t="shared" si="18"/>
        <v>0.1231</v>
      </c>
      <c r="P75" s="7">
        <f t="shared" si="19"/>
        <v>0.1641</v>
      </c>
      <c r="Q75" s="7">
        <f t="shared" ref="Q75:Q118" si="26">+G75/$I75</f>
        <v>5.6099945163674517E-2</v>
      </c>
      <c r="R75" s="7">
        <f t="shared" si="20"/>
        <v>0.26450000000000001</v>
      </c>
      <c r="S75" s="32"/>
      <c r="T75" s="7">
        <f t="shared" si="21"/>
        <v>3.5450349851784246E-2</v>
      </c>
      <c r="U75" s="7">
        <f t="shared" si="25"/>
        <v>1.0434982012823592E-2</v>
      </c>
      <c r="V75" s="7">
        <f t="shared" si="22"/>
        <v>2.199565557840041E-2</v>
      </c>
      <c r="W75" s="7">
        <f>+F75/$K75</f>
        <v>2.932158473123889E-2</v>
      </c>
      <c r="X75" s="25"/>
      <c r="Y75" s="7">
        <f t="shared" si="23"/>
        <v>4.7261177095750687E-2</v>
      </c>
      <c r="Z75" s="7">
        <f t="shared" si="24"/>
        <v>0.178681198849719</v>
      </c>
      <c r="AA75" s="59"/>
      <c r="AR75" s="32"/>
    </row>
    <row r="76" spans="1:44" s="34" customFormat="1">
      <c r="A76" s="34">
        <v>1971</v>
      </c>
      <c r="B76" s="33">
        <v>9.432526531589879</v>
      </c>
      <c r="C76" s="33">
        <v>2.5249688233981358</v>
      </c>
      <c r="D76" s="33">
        <v>3.4911304639094536</v>
      </c>
      <c r="E76" s="33"/>
      <c r="F76" s="33">
        <v>8.087868578300931</v>
      </c>
      <c r="G76" s="31">
        <v>3.1349999999999998</v>
      </c>
      <c r="H76" s="33">
        <v>13.640807903920106</v>
      </c>
      <c r="I76" s="43">
        <v>49.802146418109182</v>
      </c>
      <c r="J76" s="43"/>
      <c r="K76" s="39">
        <f>GDP!B76</f>
        <v>257.91891426048346</v>
      </c>
      <c r="L76" s="43"/>
      <c r="M76" s="32">
        <f t="shared" si="16"/>
        <v>0.18940000000000001</v>
      </c>
      <c r="N76" s="32">
        <f t="shared" si="17"/>
        <v>5.0700000000000002E-2</v>
      </c>
      <c r="O76" s="32">
        <f t="shared" si="18"/>
        <v>7.0099999999999996E-2</v>
      </c>
      <c r="P76" s="32">
        <f t="shared" si="19"/>
        <v>0.16239999999999999</v>
      </c>
      <c r="Q76" s="32">
        <f t="shared" si="26"/>
        <v>6.2949094074789574E-2</v>
      </c>
      <c r="R76" s="32">
        <f t="shared" si="20"/>
        <v>0.27390000000000003</v>
      </c>
      <c r="S76" s="32"/>
      <c r="T76" s="32">
        <f t="shared" si="21"/>
        <v>3.6571674313360218E-2</v>
      </c>
      <c r="U76" s="32">
        <f t="shared" si="25"/>
        <v>9.7897776541043466E-3</v>
      </c>
      <c r="V76" s="32">
        <f t="shared" si="22"/>
        <v>1.3535767525694568E-2</v>
      </c>
      <c r="W76" s="32">
        <f>+F76/$K76</f>
        <v>3.1358183254961453E-2</v>
      </c>
      <c r="X76" s="51"/>
      <c r="Y76" s="32">
        <f t="shared" si="23"/>
        <v>5.2887970403534129E-2</v>
      </c>
      <c r="Z76" s="32">
        <f t="shared" si="24"/>
        <v>0.19309226142217642</v>
      </c>
      <c r="AA76" s="59"/>
      <c r="AR76" s="32"/>
    </row>
    <row r="77" spans="1:44" s="34" customFormat="1">
      <c r="A77" s="52">
        <v>1972</v>
      </c>
      <c r="B77" s="44">
        <v>11.12127386579494</v>
      </c>
      <c r="C77" s="44">
        <v>2.8041793116990679</v>
      </c>
      <c r="D77" s="44">
        <v>3.4710383319547269</v>
      </c>
      <c r="E77" s="44"/>
      <c r="F77" s="44">
        <v>9.4313581891504654</v>
      </c>
      <c r="G77" s="31">
        <v>4.2990000000000004</v>
      </c>
      <c r="H77" s="44">
        <v>15.944651251960053</v>
      </c>
      <c r="I77" s="33">
        <v>57.47</v>
      </c>
      <c r="J77" s="33"/>
      <c r="K77" s="39">
        <f>GDP!B77</f>
        <v>289.161379494529</v>
      </c>
      <c r="L77" s="33"/>
      <c r="M77" s="32">
        <f t="shared" si="16"/>
        <v>0.19351442258212878</v>
      </c>
      <c r="N77" s="32">
        <f t="shared" si="17"/>
        <v>4.8793793487020495E-2</v>
      </c>
      <c r="O77" s="32">
        <f t="shared" si="18"/>
        <v>6.0397395718718064E-2</v>
      </c>
      <c r="P77" s="32">
        <f t="shared" si="19"/>
        <v>0.16410924289456177</v>
      </c>
      <c r="Q77" s="32">
        <f t="shared" si="26"/>
        <v>7.4804245693405269E-2</v>
      </c>
      <c r="R77" s="32">
        <f t="shared" si="20"/>
        <v>0.27744303553088662</v>
      </c>
      <c r="S77" s="32"/>
      <c r="T77" s="32">
        <f t="shared" si="21"/>
        <v>3.8460439928857643E-2</v>
      </c>
      <c r="U77" s="32">
        <f t="shared" si="25"/>
        <v>9.6976273823320986E-3</v>
      </c>
      <c r="V77" s="32">
        <f t="shared" si="22"/>
        <v>1.2003810253023087E-2</v>
      </c>
      <c r="W77" s="32">
        <f>+F77/$K77</f>
        <v>3.2616244277285683E-2</v>
      </c>
      <c r="X77" s="51"/>
      <c r="Y77" s="32">
        <f t="shared" si="23"/>
        <v>5.5141012537124549E-2</v>
      </c>
      <c r="Z77" s="32">
        <f t="shared" si="24"/>
        <v>0.19874714977657432</v>
      </c>
      <c r="AA77" s="59"/>
      <c r="AR77" s="32"/>
    </row>
    <row r="78" spans="1:44" s="34" customFormat="1">
      <c r="A78" s="34">
        <v>1973</v>
      </c>
      <c r="B78" s="44">
        <v>12.810021200000001</v>
      </c>
      <c r="C78" s="44">
        <v>3.0833898</v>
      </c>
      <c r="D78" s="44">
        <v>3.4509462000000002</v>
      </c>
      <c r="E78" s="44"/>
      <c r="F78" s="44">
        <v>10.7748478</v>
      </c>
      <c r="G78" s="31">
        <v>5.9279999999999999</v>
      </c>
      <c r="H78" s="33">
        <v>18.248494600000001</v>
      </c>
      <c r="I78" s="43">
        <v>68.066000000000003</v>
      </c>
      <c r="J78" s="43"/>
      <c r="K78" s="39">
        <f>GDP!B78</f>
        <v>352.80290554895134</v>
      </c>
      <c r="L78" s="43"/>
      <c r="M78" s="32">
        <f t="shared" si="16"/>
        <v>0.18820000000000001</v>
      </c>
      <c r="N78" s="32">
        <f t="shared" si="17"/>
        <v>4.53E-2</v>
      </c>
      <c r="O78" s="32">
        <f t="shared" si="18"/>
        <v>5.0700000000000002E-2</v>
      </c>
      <c r="P78" s="32">
        <f t="shared" si="19"/>
        <v>0.1583</v>
      </c>
      <c r="Q78" s="32">
        <f t="shared" si="26"/>
        <v>8.7091940175711799E-2</v>
      </c>
      <c r="R78" s="32">
        <f t="shared" si="20"/>
        <v>0.2681</v>
      </c>
      <c r="S78" s="32"/>
      <c r="T78" s="32">
        <f t="shared" si="21"/>
        <v>3.6309284868467767E-2</v>
      </c>
      <c r="U78" s="32">
        <f t="shared" si="25"/>
        <v>8.7396950294452158E-3</v>
      </c>
      <c r="V78" s="32">
        <f t="shared" si="22"/>
        <v>9.7815129799751089E-3</v>
      </c>
      <c r="W78" s="32">
        <f>+F78/$K78</f>
        <v>3.0540700290533723E-2</v>
      </c>
      <c r="X78" s="51"/>
      <c r="Y78" s="32">
        <f t="shared" si="23"/>
        <v>5.1724331951308225E-2</v>
      </c>
      <c r="Z78" s="32">
        <f t="shared" si="24"/>
        <v>0.19292925009812839</v>
      </c>
      <c r="AA78" s="59"/>
      <c r="AR78" s="32"/>
    </row>
    <row r="79" spans="1:44" s="34" customFormat="1">
      <c r="A79" s="52">
        <v>1974</v>
      </c>
      <c r="B79" s="33">
        <v>16.66419032235153</v>
      </c>
      <c r="C79" s="33">
        <v>4.2818958382263634</v>
      </c>
      <c r="D79" s="33">
        <v>4.4601494395605847</v>
      </c>
      <c r="E79" s="33"/>
      <c r="F79" s="33">
        <v>14.221257166580559</v>
      </c>
      <c r="G79" s="31">
        <v>7.6909999999999998</v>
      </c>
      <c r="H79" s="44">
        <v>23.427433245701728</v>
      </c>
      <c r="I79" s="33">
        <v>83.876999999999995</v>
      </c>
      <c r="J79" s="33"/>
      <c r="K79" s="39">
        <f>GDP!B79</f>
        <v>439.18701464190497</v>
      </c>
      <c r="L79" s="33"/>
      <c r="M79" s="32">
        <f t="shared" si="16"/>
        <v>0.19867413381918203</v>
      </c>
      <c r="N79" s="32">
        <f t="shared" si="17"/>
        <v>5.1049701804146114E-2</v>
      </c>
      <c r="O79" s="32">
        <f t="shared" si="18"/>
        <v>5.3174880355289111E-2</v>
      </c>
      <c r="P79" s="32">
        <f t="shared" si="19"/>
        <v>0.16954894865792242</v>
      </c>
      <c r="Q79" s="32">
        <f t="shared" si="26"/>
        <v>9.1693789715893509E-2</v>
      </c>
      <c r="R79" s="32">
        <f t="shared" si="20"/>
        <v>0.2793070000798995</v>
      </c>
      <c r="S79" s="32"/>
      <c r="T79" s="32">
        <f t="shared" si="21"/>
        <v>3.7943267370823396E-2</v>
      </c>
      <c r="U79" s="32">
        <f t="shared" si="25"/>
        <v>9.7495957199864973E-3</v>
      </c>
      <c r="V79" s="32">
        <f t="shared" si="22"/>
        <v>1.015546746799244E-2</v>
      </c>
      <c r="W79" s="32">
        <f>+F79/$K79</f>
        <v>3.2380868952093189E-2</v>
      </c>
      <c r="X79" s="51"/>
      <c r="Y79" s="32">
        <f t="shared" si="23"/>
        <v>5.3342727504827284E-2</v>
      </c>
      <c r="Z79" s="32">
        <f t="shared" si="24"/>
        <v>0.19098242252993261</v>
      </c>
      <c r="AA79" s="59"/>
      <c r="AR79" s="32"/>
    </row>
    <row r="80" spans="1:44" s="34" customFormat="1">
      <c r="A80" s="34">
        <v>1975</v>
      </c>
      <c r="B80" s="33">
        <v>20.518359444703059</v>
      </c>
      <c r="C80" s="33">
        <v>5.4804018764527278</v>
      </c>
      <c r="D80" s="33">
        <v>5.4693526791211697</v>
      </c>
      <c r="E80" s="33"/>
      <c r="F80" s="33">
        <v>17.667666533161118</v>
      </c>
      <c r="G80" s="31">
        <v>9.4220000000000006</v>
      </c>
      <c r="H80" s="33">
        <v>28.606371891403459</v>
      </c>
      <c r="I80" s="44">
        <v>110.4919733155792</v>
      </c>
      <c r="J80" s="44"/>
      <c r="K80" s="39">
        <f>GDP!B80</f>
        <v>548.08843936290634</v>
      </c>
      <c r="L80" s="44"/>
      <c r="M80" s="32">
        <f t="shared" si="16"/>
        <v>0.1857</v>
      </c>
      <c r="N80" s="32">
        <f t="shared" si="17"/>
        <v>4.9599999999999991E-2</v>
      </c>
      <c r="O80" s="32">
        <f t="shared" si="18"/>
        <v>4.9499999999999995E-2</v>
      </c>
      <c r="P80" s="32">
        <f t="shared" si="19"/>
        <v>0.15990000000000004</v>
      </c>
      <c r="Q80" s="32">
        <f t="shared" si="26"/>
        <v>8.5273162540862257E-2</v>
      </c>
      <c r="R80" s="32">
        <f t="shared" si="20"/>
        <v>0.25890000000000002</v>
      </c>
      <c r="S80" s="32"/>
      <c r="T80" s="32">
        <f t="shared" si="21"/>
        <v>3.7436220089869868E-2</v>
      </c>
      <c r="U80" s="32">
        <f t="shared" si="25"/>
        <v>9.9991196362818804E-3</v>
      </c>
      <c r="V80" s="32">
        <f t="shared" si="22"/>
        <v>9.9789601208861503E-3</v>
      </c>
      <c r="W80" s="32">
        <f>+F80/$K80</f>
        <v>3.223506511777164E-2</v>
      </c>
      <c r="X80" s="51"/>
      <c r="Y80" s="32">
        <f t="shared" si="23"/>
        <v>5.2192985359543941E-2</v>
      </c>
      <c r="Z80" s="32">
        <f t="shared" si="24"/>
        <v>0.20159515395729602</v>
      </c>
      <c r="AA80" s="59"/>
      <c r="AR80" s="32"/>
    </row>
    <row r="81" spans="1:44">
      <c r="A81">
        <v>1976</v>
      </c>
      <c r="B81" s="24">
        <v>29.933366622351532</v>
      </c>
      <c r="C81" s="24">
        <v>8.8979506382263658</v>
      </c>
      <c r="D81" s="24">
        <v>9.5399905395605842</v>
      </c>
      <c r="E81" s="24"/>
      <c r="F81" s="24">
        <v>25.493901766580557</v>
      </c>
      <c r="G81" s="22">
        <v>13.233000000000001</v>
      </c>
      <c r="H81" s="24">
        <v>43.184562645701732</v>
      </c>
      <c r="I81" s="21">
        <v>162.26599999999999</v>
      </c>
      <c r="J81" s="33"/>
      <c r="K81" s="27">
        <f>GDP!B81</f>
        <v>732.1271540615254</v>
      </c>
      <c r="L81" s="33"/>
      <c r="M81" s="7">
        <f t="shared" si="16"/>
        <v>0.18447097125923811</v>
      </c>
      <c r="N81" s="7">
        <f t="shared" si="17"/>
        <v>5.4835582551035746E-2</v>
      </c>
      <c r="O81" s="7">
        <f t="shared" si="18"/>
        <v>5.8792294994395526E-2</v>
      </c>
      <c r="P81" s="7">
        <f t="shared" si="19"/>
        <v>0.15711179031085107</v>
      </c>
      <c r="Q81" s="7">
        <f t="shared" si="26"/>
        <v>8.1551279997041898E-2</v>
      </c>
      <c r="R81" s="7">
        <f t="shared" si="20"/>
        <v>0.26613438826187702</v>
      </c>
      <c r="S81" s="32"/>
      <c r="T81" s="7">
        <f t="shared" si="21"/>
        <v>4.0885475229670329E-2</v>
      </c>
      <c r="U81" s="7">
        <f t="shared" si="25"/>
        <v>1.2153559103585185E-2</v>
      </c>
      <c r="V81" s="7">
        <f t="shared" si="22"/>
        <v>1.3030510460699122E-2</v>
      </c>
      <c r="W81" s="7">
        <f>+F81/$K81</f>
        <v>3.4821685857642892E-2</v>
      </c>
      <c r="X81" s="25"/>
      <c r="Y81" s="7">
        <f t="shared" si="23"/>
        <v>5.8985058000010547E-2</v>
      </c>
      <c r="Z81" s="7">
        <f t="shared" si="24"/>
        <v>0.22163636343744153</v>
      </c>
      <c r="AA81" s="59"/>
      <c r="AR81" s="32"/>
    </row>
    <row r="82" spans="1:44">
      <c r="A82">
        <v>1977</v>
      </c>
      <c r="B82" s="21">
        <v>39.348373800000005</v>
      </c>
      <c r="C82" s="21">
        <v>12.315499400000002</v>
      </c>
      <c r="D82" s="21">
        <v>13.610628399999998</v>
      </c>
      <c r="E82" s="21"/>
      <c r="F82" s="21">
        <v>33.320136999999995</v>
      </c>
      <c r="G82" s="22">
        <v>29.231999999999999</v>
      </c>
      <c r="H82" s="21">
        <v>57.762753400000008</v>
      </c>
      <c r="I82" s="21">
        <v>235.47800000000001</v>
      </c>
      <c r="J82" s="33"/>
      <c r="K82" s="27">
        <f>GDP!B82</f>
        <v>1012.7440991553756</v>
      </c>
      <c r="L82" s="33"/>
      <c r="M82" s="7">
        <f t="shared" si="16"/>
        <v>0.16710000000000003</v>
      </c>
      <c r="N82" s="7">
        <f t="shared" si="17"/>
        <v>5.2300000000000006E-2</v>
      </c>
      <c r="O82" s="7">
        <f t="shared" si="18"/>
        <v>5.779999999999999E-2</v>
      </c>
      <c r="P82" s="7">
        <f t="shared" si="19"/>
        <v>0.14149999999999999</v>
      </c>
      <c r="Q82" s="7">
        <f t="shared" si="26"/>
        <v>0.12413898538292324</v>
      </c>
      <c r="R82" s="7">
        <f t="shared" si="20"/>
        <v>0.24530000000000002</v>
      </c>
      <c r="S82" s="32"/>
      <c r="T82" s="7">
        <f t="shared" si="21"/>
        <v>3.8853224455038922E-2</v>
      </c>
      <c r="U82" s="7">
        <f t="shared" si="25"/>
        <v>1.2160524470368257E-2</v>
      </c>
      <c r="V82" s="7">
        <f t="shared" si="22"/>
        <v>1.3439355915626866E-2</v>
      </c>
      <c r="W82" s="7">
        <f>+F82/$K82</f>
        <v>3.2900845364380649E-2</v>
      </c>
      <c r="X82" s="25"/>
      <c r="Y82" s="7">
        <f t="shared" si="23"/>
        <v>5.7035882458534103E-2</v>
      </c>
      <c r="Z82" s="7">
        <f t="shared" si="24"/>
        <v>0.23251480822883855</v>
      </c>
      <c r="AA82" s="59"/>
      <c r="AR82" s="32"/>
    </row>
    <row r="83" spans="1:44">
      <c r="A83">
        <v>1978</v>
      </c>
      <c r="B83" s="21">
        <v>45.768536000000005</v>
      </c>
      <c r="C83" s="21">
        <v>15.526720000000001</v>
      </c>
      <c r="D83" s="21">
        <v>18.455624</v>
      </c>
      <c r="E83" s="21"/>
      <c r="F83" s="21">
        <v>36.029047999999996</v>
      </c>
      <c r="G83" s="22">
        <v>71.930000000000007</v>
      </c>
      <c r="H83" s="21">
        <v>69.411496</v>
      </c>
      <c r="I83" s="21">
        <v>352.88</v>
      </c>
      <c r="J83" s="33"/>
      <c r="K83" s="27">
        <f>GDP!B83</f>
        <v>1617.638748232569</v>
      </c>
      <c r="L83" s="33"/>
      <c r="M83" s="7">
        <f t="shared" si="16"/>
        <v>0.12970000000000001</v>
      </c>
      <c r="N83" s="7">
        <f t="shared" si="17"/>
        <v>4.4000000000000004E-2</v>
      </c>
      <c r="O83" s="7">
        <f t="shared" si="18"/>
        <v>5.2299999999999999E-2</v>
      </c>
      <c r="P83" s="7">
        <f t="shared" si="19"/>
        <v>0.1021</v>
      </c>
      <c r="Q83" s="7">
        <f t="shared" si="26"/>
        <v>0.20383699841305827</v>
      </c>
      <c r="R83" s="7">
        <f t="shared" si="20"/>
        <v>0.19670000000000001</v>
      </c>
      <c r="S83" s="32"/>
      <c r="T83" s="7">
        <f t="shared" si="21"/>
        <v>2.829342215621793E-2</v>
      </c>
      <c r="U83" s="7">
        <f t="shared" si="25"/>
        <v>9.5983853112844159E-3</v>
      </c>
      <c r="V83" s="7">
        <f t="shared" si="22"/>
        <v>1.1408989813185794E-2</v>
      </c>
      <c r="W83" s="7">
        <f>+F83/$K83</f>
        <v>2.2272616824594062E-2</v>
      </c>
      <c r="X83" s="25"/>
      <c r="Y83" s="7">
        <f t="shared" si="23"/>
        <v>4.2909145243855557E-2</v>
      </c>
      <c r="Z83" s="7">
        <f t="shared" si="24"/>
        <v>0.21814512071100944</v>
      </c>
      <c r="AA83" s="59"/>
      <c r="AR83" s="32"/>
    </row>
    <row r="84" spans="1:44">
      <c r="A84">
        <v>1979</v>
      </c>
      <c r="B84" s="21">
        <v>53.043354000000001</v>
      </c>
      <c r="C84" s="21">
        <v>23.548917599999999</v>
      </c>
      <c r="D84" s="21">
        <v>27.454307400000001</v>
      </c>
      <c r="E84" s="21"/>
      <c r="F84" s="21">
        <v>47.097835199999999</v>
      </c>
      <c r="G84" s="22">
        <v>140.21799999999999</v>
      </c>
      <c r="H84" s="21">
        <v>83.878446600000004</v>
      </c>
      <c r="I84" s="21">
        <v>582.89400000000001</v>
      </c>
      <c r="J84" s="33"/>
      <c r="K84" s="27">
        <f>GDP!B84</f>
        <v>3053.4647717514454</v>
      </c>
      <c r="L84" s="33"/>
      <c r="M84" s="7">
        <f t="shared" si="16"/>
        <v>9.0999999999999998E-2</v>
      </c>
      <c r="N84" s="7">
        <f t="shared" si="17"/>
        <v>4.0399999999999998E-2</v>
      </c>
      <c r="O84" s="7">
        <f t="shared" si="18"/>
        <v>4.7100000000000003E-2</v>
      </c>
      <c r="P84" s="7">
        <f t="shared" si="19"/>
        <v>8.0799999999999997E-2</v>
      </c>
      <c r="Q84" s="7">
        <f t="shared" si="26"/>
        <v>0.24055488648021764</v>
      </c>
      <c r="R84" s="7">
        <f t="shared" si="20"/>
        <v>0.1439</v>
      </c>
      <c r="S84" s="32"/>
      <c r="T84" s="7">
        <f t="shared" si="21"/>
        <v>1.7371529709699161E-2</v>
      </c>
      <c r="U84" s="7">
        <f t="shared" si="25"/>
        <v>7.7121956073829242E-3</v>
      </c>
      <c r="V84" s="7">
        <f t="shared" si="22"/>
        <v>8.9911983442508853E-3</v>
      </c>
      <c r="W84" s="7">
        <f>+F84/$K84</f>
        <v>1.5424391214765848E-2</v>
      </c>
      <c r="X84" s="25"/>
      <c r="Y84" s="7">
        <f t="shared" si="23"/>
        <v>2.7469924453029773E-2</v>
      </c>
      <c r="Z84" s="7">
        <f t="shared" si="24"/>
        <v>0.19089593087581497</v>
      </c>
      <c r="AA84" s="59"/>
      <c r="AR84" s="32"/>
    </row>
    <row r="85" spans="1:44">
      <c r="A85">
        <v>1980</v>
      </c>
      <c r="B85" s="21">
        <v>111.81961956400001</v>
      </c>
      <c r="C85" s="21">
        <v>49.026441241000001</v>
      </c>
      <c r="D85" s="21">
        <v>51.414548694000004</v>
      </c>
      <c r="E85" s="21"/>
      <c r="F85" s="21">
        <v>130.78400227899999</v>
      </c>
      <c r="G85" s="22">
        <v>218</v>
      </c>
      <c r="H85" s="21">
        <v>179.95092042899998</v>
      </c>
      <c r="I85" s="21">
        <v>1404.76909</v>
      </c>
      <c r="J85" s="33"/>
      <c r="K85" s="27">
        <f>GDP!B85</f>
        <v>5063.1695515709835</v>
      </c>
      <c r="L85" s="33"/>
      <c r="M85" s="7">
        <f t="shared" si="16"/>
        <v>7.9600000000000004E-2</v>
      </c>
      <c r="N85" s="7">
        <f t="shared" si="17"/>
        <v>3.49E-2</v>
      </c>
      <c r="O85" s="7">
        <f t="shared" si="18"/>
        <v>3.6600000000000001E-2</v>
      </c>
      <c r="P85" s="7">
        <f t="shared" si="19"/>
        <v>9.3099999999999988E-2</v>
      </c>
      <c r="Q85" s="7">
        <f t="shared" si="26"/>
        <v>0.15518564691653344</v>
      </c>
      <c r="R85" s="7">
        <f t="shared" si="20"/>
        <v>0.12809999999999999</v>
      </c>
      <c r="S85" s="32"/>
      <c r="T85" s="7">
        <f t="shared" si="21"/>
        <v>2.2084905201190622E-2</v>
      </c>
      <c r="U85" s="7">
        <f t="shared" si="25"/>
        <v>9.68295466735619E-3</v>
      </c>
      <c r="V85" s="7">
        <f t="shared" si="22"/>
        <v>1.0154617215622825E-2</v>
      </c>
      <c r="W85" s="7">
        <f>+F85/$K85</f>
        <v>2.5830460731543301E-2</v>
      </c>
      <c r="X85" s="25"/>
      <c r="Y85" s="7">
        <f t="shared" si="23"/>
        <v>3.5541160254679877E-2</v>
      </c>
      <c r="Z85" s="7">
        <f t="shared" si="24"/>
        <v>0.27744855780390226</v>
      </c>
      <c r="AA85" s="59"/>
      <c r="AR85" s="32"/>
    </row>
    <row r="86" spans="1:44">
      <c r="A86">
        <v>1981</v>
      </c>
      <c r="B86" s="21">
        <v>200.89586327200001</v>
      </c>
      <c r="C86" s="21">
        <v>83.164380645999998</v>
      </c>
      <c r="D86" s="21">
        <v>135.21836950999997</v>
      </c>
      <c r="E86" s="21"/>
      <c r="F86" s="21">
        <v>256.20322643999998</v>
      </c>
      <c r="G86" s="22">
        <v>393</v>
      </c>
      <c r="H86" s="21">
        <v>335.30088920599997</v>
      </c>
      <c r="I86" s="21">
        <v>2033.3589399999998</v>
      </c>
      <c r="J86" s="33"/>
      <c r="K86" s="27">
        <f>GDP!B86</f>
        <v>8907.2408207361441</v>
      </c>
      <c r="L86" s="33"/>
      <c r="M86" s="7">
        <f t="shared" si="16"/>
        <v>9.8800000000000013E-2</v>
      </c>
      <c r="N86" s="7">
        <f t="shared" si="17"/>
        <v>4.0899999999999999E-2</v>
      </c>
      <c r="O86" s="7">
        <f t="shared" si="18"/>
        <v>6.649999999999999E-2</v>
      </c>
      <c r="P86" s="7">
        <f t="shared" si="19"/>
        <v>0.126</v>
      </c>
      <c r="Q86" s="7">
        <f t="shared" si="26"/>
        <v>0.19327625451116862</v>
      </c>
      <c r="R86" s="7">
        <f t="shared" si="20"/>
        <v>0.16489999999999999</v>
      </c>
      <c r="S86" s="32"/>
      <c r="T86" s="7">
        <f t="shared" si="21"/>
        <v>2.2554219349757838E-2</v>
      </c>
      <c r="U86" s="7">
        <f t="shared" si="25"/>
        <v>9.336716309768173E-3</v>
      </c>
      <c r="V86" s="7">
        <f t="shared" si="22"/>
        <v>1.5180724562337001E-2</v>
      </c>
      <c r="W86" s="7">
        <f>+F86/$K86</f>
        <v>2.8763478118112216E-2</v>
      </c>
      <c r="X86" s="25"/>
      <c r="Y86" s="7">
        <f t="shared" si="23"/>
        <v>3.7643631283148446E-2</v>
      </c>
      <c r="Z86" s="7">
        <f t="shared" si="24"/>
        <v>0.22828157236596996</v>
      </c>
      <c r="AA86" s="59"/>
      <c r="AR86" s="32"/>
    </row>
    <row r="87" spans="1:44">
      <c r="A87">
        <v>1982</v>
      </c>
      <c r="B87" s="21">
        <v>489.73433320800001</v>
      </c>
      <c r="C87" s="21">
        <v>166.20211066600001</v>
      </c>
      <c r="D87" s="21">
        <v>201.98583911899999</v>
      </c>
      <c r="E87" s="21"/>
      <c r="F87" s="21">
        <v>441.82553974200005</v>
      </c>
      <c r="G87" s="22">
        <v>579</v>
      </c>
      <c r="H87" s="21">
        <v>746.72656482499997</v>
      </c>
      <c r="I87" s="21">
        <v>2957.33293</v>
      </c>
      <c r="J87" s="33"/>
      <c r="K87" s="27">
        <f>GDP!B87</f>
        <v>14794.155125386587</v>
      </c>
      <c r="L87" s="33"/>
      <c r="M87" s="7">
        <f t="shared" si="16"/>
        <v>0.1656</v>
      </c>
      <c r="N87" s="7">
        <f t="shared" si="17"/>
        <v>5.62E-2</v>
      </c>
      <c r="O87" s="7">
        <f t="shared" si="18"/>
        <v>6.83E-2</v>
      </c>
      <c r="P87" s="7">
        <f t="shared" si="19"/>
        <v>0.14940000000000001</v>
      </c>
      <c r="Q87" s="7">
        <f t="shared" si="26"/>
        <v>0.19578451723391183</v>
      </c>
      <c r="R87" s="7">
        <f t="shared" si="20"/>
        <v>0.2525</v>
      </c>
      <c r="S87" s="32"/>
      <c r="T87" s="7">
        <f t="shared" si="21"/>
        <v>3.3103230908240376E-2</v>
      </c>
      <c r="U87" s="7">
        <f t="shared" si="25"/>
        <v>1.1234309040115393E-2</v>
      </c>
      <c r="V87" s="7">
        <f t="shared" si="22"/>
        <v>1.3653083762275467E-2</v>
      </c>
      <c r="W87" s="7">
        <f>+F87/$K87</f>
        <v>2.9864871362869035E-2</v>
      </c>
      <c r="X87" s="25"/>
      <c r="Y87" s="7">
        <f t="shared" si="23"/>
        <v>5.0474431185571822E-2</v>
      </c>
      <c r="Z87" s="7">
        <f t="shared" si="24"/>
        <v>0.19989873736860128</v>
      </c>
      <c r="AA87" s="59"/>
      <c r="AR87" s="32"/>
    </row>
    <row r="88" spans="1:44">
      <c r="A88">
        <v>1983</v>
      </c>
      <c r="B88" s="21">
        <v>893.33900315999995</v>
      </c>
      <c r="C88" s="21">
        <v>341.75780370000001</v>
      </c>
      <c r="D88" s="21">
        <v>312.08580834000003</v>
      </c>
      <c r="E88" s="21"/>
      <c r="F88" s="21">
        <v>877.97314842000003</v>
      </c>
      <c r="G88" s="22">
        <v>1443.414</v>
      </c>
      <c r="H88" s="21">
        <v>1362.7923583199999</v>
      </c>
      <c r="I88" s="21">
        <v>5298.5706</v>
      </c>
      <c r="J88" s="33"/>
      <c r="K88" s="27">
        <f>GDP!B88</f>
        <v>27453.019755348327</v>
      </c>
      <c r="L88" s="33"/>
      <c r="M88" s="7">
        <f t="shared" si="16"/>
        <v>0.1686</v>
      </c>
      <c r="N88" s="7">
        <f t="shared" si="17"/>
        <v>6.4500000000000002E-2</v>
      </c>
      <c r="O88" s="7">
        <f t="shared" si="18"/>
        <v>5.8900000000000008E-2</v>
      </c>
      <c r="P88" s="7">
        <f t="shared" si="19"/>
        <v>0.16570000000000001</v>
      </c>
      <c r="Q88" s="7">
        <f t="shared" si="26"/>
        <v>0.2724157341604545</v>
      </c>
      <c r="R88" s="7">
        <f t="shared" si="20"/>
        <v>0.25719999999999998</v>
      </c>
      <c r="S88" s="32"/>
      <c r="T88" s="7">
        <f t="shared" si="21"/>
        <v>3.2540646206542068E-2</v>
      </c>
      <c r="U88" s="7">
        <f t="shared" si="25"/>
        <v>1.2448823726702037E-2</v>
      </c>
      <c r="V88" s="7">
        <f t="shared" si="22"/>
        <v>1.1367995620197675E-2</v>
      </c>
      <c r="W88" s="7">
        <f>+F88/$K88</f>
        <v>3.1980931651388024E-2</v>
      </c>
      <c r="X88" s="25"/>
      <c r="Y88" s="7">
        <f t="shared" si="23"/>
        <v>4.9640890891593237E-2</v>
      </c>
      <c r="Z88" s="7">
        <f t="shared" si="24"/>
        <v>0.19300501901863623</v>
      </c>
      <c r="AA88" s="59"/>
      <c r="AR88" s="32"/>
    </row>
    <row r="89" spans="1:44">
      <c r="A89">
        <v>1984</v>
      </c>
      <c r="B89" s="21">
        <v>942.22116141699996</v>
      </c>
      <c r="C89" s="21">
        <v>725.92935965699996</v>
      </c>
      <c r="D89" s="21">
        <v>758.37312992099999</v>
      </c>
      <c r="E89" s="21"/>
      <c r="F89" s="21">
        <v>1938.515273274</v>
      </c>
      <c r="G89" s="22">
        <v>3306.67</v>
      </c>
      <c r="H89" s="21">
        <v>1880.3868515510001</v>
      </c>
      <c r="I89" s="21">
        <v>13518.23761</v>
      </c>
      <c r="J89" s="33"/>
      <c r="K89" s="27">
        <f>GDP!B89</f>
        <v>59381.317341947673</v>
      </c>
      <c r="L89" s="33"/>
      <c r="M89" s="7">
        <f t="shared" si="16"/>
        <v>6.9699999999999998E-2</v>
      </c>
      <c r="N89" s="7">
        <f t="shared" si="17"/>
        <v>5.3699999999999998E-2</v>
      </c>
      <c r="O89" s="7">
        <f t="shared" si="18"/>
        <v>5.6099999999999997E-2</v>
      </c>
      <c r="P89" s="7">
        <f t="shared" si="19"/>
        <v>0.1434</v>
      </c>
      <c r="Q89" s="7">
        <f t="shared" si="26"/>
        <v>0.24460806914311961</v>
      </c>
      <c r="R89" s="7">
        <f t="shared" si="20"/>
        <v>0.1391</v>
      </c>
      <c r="S89" s="32"/>
      <c r="T89" s="7">
        <f t="shared" si="21"/>
        <v>1.5867299743305016E-2</v>
      </c>
      <c r="U89" s="7">
        <f t="shared" si="25"/>
        <v>1.2224877994483204E-2</v>
      </c>
      <c r="V89" s="7">
        <f t="shared" si="22"/>
        <v>1.2771241256806476E-2</v>
      </c>
      <c r="W89" s="7">
        <f>+F89/$K89</f>
        <v>3.2645204923815486E-2</v>
      </c>
      <c r="X89" s="25"/>
      <c r="Y89" s="7">
        <f t="shared" si="23"/>
        <v>3.1666304078819624E-2</v>
      </c>
      <c r="Z89" s="7">
        <f t="shared" si="24"/>
        <v>0.22765135930136321</v>
      </c>
      <c r="AA89" s="59"/>
      <c r="AR89" s="32"/>
    </row>
    <row r="90" spans="1:44">
      <c r="A90">
        <v>1985</v>
      </c>
      <c r="B90" s="21">
        <v>4941.3575731000001</v>
      </c>
      <c r="C90" s="21">
        <v>1923.3284092219999</v>
      </c>
      <c r="D90" s="21">
        <v>1223.9362604139999</v>
      </c>
      <c r="E90" s="21"/>
      <c r="F90" s="23">
        <v>5085.7972560059998</v>
      </c>
      <c r="G90" s="22">
        <v>9543.4879999999994</v>
      </c>
      <c r="H90" s="21">
        <v>7537.4708211209991</v>
      </c>
      <c r="I90" s="21">
        <v>38010.442869999999</v>
      </c>
      <c r="J90" s="33"/>
      <c r="K90" s="27">
        <f>GDP!B90</f>
        <v>161088.27537260263</v>
      </c>
      <c r="L90" s="33"/>
      <c r="M90" s="7">
        <f t="shared" si="16"/>
        <v>0.13</v>
      </c>
      <c r="N90" s="7">
        <f t="shared" si="17"/>
        <v>5.0599999999999999E-2</v>
      </c>
      <c r="O90" s="7">
        <f t="shared" si="18"/>
        <v>3.2199999999999999E-2</v>
      </c>
      <c r="P90" s="7">
        <f t="shared" si="19"/>
        <v>0.1338</v>
      </c>
      <c r="Q90" s="7">
        <f t="shared" si="26"/>
        <v>0.25107542242114372</v>
      </c>
      <c r="R90" s="7">
        <f t="shared" si="20"/>
        <v>0.19829999999999998</v>
      </c>
      <c r="S90" s="32"/>
      <c r="T90" s="7">
        <f t="shared" si="21"/>
        <v>3.0674843104940275E-2</v>
      </c>
      <c r="U90" s="7">
        <f t="shared" si="25"/>
        <v>1.193959277776906E-2</v>
      </c>
      <c r="V90" s="7">
        <f t="shared" si="22"/>
        <v>7.597922676762129E-3</v>
      </c>
      <c r="W90" s="7">
        <f>+F90/$K90</f>
        <v>3.1571492364930835E-2</v>
      </c>
      <c r="X90" s="25"/>
      <c r="Y90" s="7">
        <f t="shared" si="23"/>
        <v>4.6790933751612737E-2</v>
      </c>
      <c r="Z90" s="7">
        <f t="shared" si="24"/>
        <v>0.23596033157646365</v>
      </c>
      <c r="AA90" s="59"/>
      <c r="AR90" s="32"/>
    </row>
    <row r="91" spans="1:44">
      <c r="A91">
        <v>1986</v>
      </c>
      <c r="B91" s="21">
        <v>5524.6244410499994</v>
      </c>
      <c r="C91" s="21">
        <v>2514.3716529750004</v>
      </c>
      <c r="D91" s="21">
        <v>1023.54952245</v>
      </c>
      <c r="E91" s="21"/>
      <c r="F91" s="23"/>
      <c r="G91" s="22">
        <v>13338.662</v>
      </c>
      <c r="H91" s="21">
        <v>9291.4138326749999</v>
      </c>
      <c r="I91" s="21">
        <v>31787.252250000001</v>
      </c>
      <c r="J91" s="33"/>
      <c r="K91" s="27">
        <f>GDP!B91</f>
        <v>296796.0735359547</v>
      </c>
      <c r="L91" s="33"/>
      <c r="M91" s="7">
        <f t="shared" si="16"/>
        <v>0.17379999999999998</v>
      </c>
      <c r="N91" s="7">
        <f t="shared" si="17"/>
        <v>7.9100000000000004E-2</v>
      </c>
      <c r="O91" s="7">
        <f t="shared" si="18"/>
        <v>3.2199999999999999E-2</v>
      </c>
      <c r="P91" s="7">
        <f t="shared" si="19"/>
        <v>0</v>
      </c>
      <c r="Q91" s="7">
        <f t="shared" si="26"/>
        <v>0.41962299525275892</v>
      </c>
      <c r="R91" s="7">
        <f t="shared" si="20"/>
        <v>0.2923</v>
      </c>
      <c r="S91" s="32"/>
      <c r="T91" s="7">
        <f t="shared" si="21"/>
        <v>1.8614210003626383E-2</v>
      </c>
      <c r="U91" s="7">
        <f t="shared" si="25"/>
        <v>8.4717146794410086E-3</v>
      </c>
      <c r="V91" s="7">
        <f t="shared" si="22"/>
        <v>3.4486626128697904E-3</v>
      </c>
      <c r="W91" s="7">
        <f>+F91/$K91</f>
        <v>0</v>
      </c>
      <c r="X91" s="25"/>
      <c r="Y91" s="7">
        <f t="shared" si="23"/>
        <v>3.1305716824280738E-2</v>
      </c>
      <c r="Z91" s="7">
        <f t="shared" si="24"/>
        <v>0.1071013233810494</v>
      </c>
      <c r="AA91" s="59"/>
      <c r="AR91" s="32"/>
    </row>
    <row r="92" spans="1:44">
      <c r="A92">
        <v>1987</v>
      </c>
      <c r="B92" s="21">
        <v>24851.529741995</v>
      </c>
      <c r="C92" s="21">
        <v>6448.4554104399995</v>
      </c>
      <c r="D92" s="21">
        <v>2645.2290680149999</v>
      </c>
      <c r="E92" s="21"/>
      <c r="F92" s="23">
        <v>20457.951847910001</v>
      </c>
      <c r="G92" s="22">
        <v>25333.674999999999</v>
      </c>
      <c r="H92" s="21">
        <v>34422.036627560003</v>
      </c>
      <c r="I92" s="21">
        <v>113529.14455</v>
      </c>
      <c r="J92" s="33"/>
      <c r="K92" s="27">
        <f>GDP!B92</f>
        <v>604617.26013424434</v>
      </c>
      <c r="L92" s="33"/>
      <c r="M92" s="7">
        <f t="shared" si="16"/>
        <v>0.21890000000000001</v>
      </c>
      <c r="N92" s="7">
        <f t="shared" si="17"/>
        <v>5.6799999999999996E-2</v>
      </c>
      <c r="O92" s="7">
        <f t="shared" si="18"/>
        <v>2.3300000000000001E-2</v>
      </c>
      <c r="P92" s="7">
        <f t="shared" si="19"/>
        <v>0.1802</v>
      </c>
      <c r="Q92" s="7">
        <f t="shared" si="26"/>
        <v>0.22314688532549151</v>
      </c>
      <c r="R92" s="7">
        <f t="shared" si="20"/>
        <v>0.30320000000000003</v>
      </c>
      <c r="S92" s="32"/>
      <c r="T92" s="7">
        <f t="shared" si="21"/>
        <v>4.1102911512114565E-2</v>
      </c>
      <c r="U92" s="7">
        <f t="shared" si="25"/>
        <v>1.0665351182677512E-2</v>
      </c>
      <c r="V92" s="7">
        <f t="shared" si="22"/>
        <v>4.3750472281053878E-3</v>
      </c>
      <c r="W92" s="7">
        <f>+F92/$K92</f>
        <v>3.3836202167579009E-2</v>
      </c>
      <c r="X92" s="25"/>
      <c r="Y92" s="7">
        <f t="shared" si="23"/>
        <v>5.6931945045560248E-2</v>
      </c>
      <c r="Z92" s="7">
        <f t="shared" si="24"/>
        <v>0.18777026730066043</v>
      </c>
      <c r="AA92" s="59"/>
      <c r="AR92" s="32"/>
    </row>
    <row r="93" spans="1:44">
      <c r="A93">
        <v>1988</v>
      </c>
      <c r="B93" s="23">
        <f>0.021*K93</f>
        <v>78908.52280551166</v>
      </c>
      <c r="C93" s="23">
        <f>0.007*K93</f>
        <v>26302.840935170552</v>
      </c>
      <c r="D93" s="21">
        <v>12363.76083969209</v>
      </c>
      <c r="E93" s="21">
        <f>0.002*K93</f>
        <v>7515.0974100487292</v>
      </c>
      <c r="F93" s="23"/>
      <c r="G93" s="22">
        <v>20279.998</v>
      </c>
      <c r="H93" s="31">
        <f t="shared" ref="H93:H102" si="27">+SUM(B93:E93)</f>
        <v>125090.22199042302</v>
      </c>
      <c r="I93" s="22">
        <v>490625.43014651147</v>
      </c>
      <c r="J93" s="31"/>
      <c r="K93" s="27">
        <f>GDP!B93</f>
        <v>3757548.7050243644</v>
      </c>
      <c r="L93" s="31"/>
      <c r="M93" s="7">
        <f t="shared" si="16"/>
        <v>0.16083251694056677</v>
      </c>
      <c r="N93" s="7">
        <f t="shared" si="17"/>
        <v>5.3610838980188917E-2</v>
      </c>
      <c r="O93" s="7">
        <f t="shared" si="18"/>
        <v>2.52E-2</v>
      </c>
      <c r="P93" s="7"/>
      <c r="Q93" s="7">
        <f t="shared" si="26"/>
        <v>4.133499153100146E-2</v>
      </c>
      <c r="R93" s="7">
        <f t="shared" si="20"/>
        <v>0.2549607384865239</v>
      </c>
      <c r="S93" s="32"/>
      <c r="T93" s="7">
        <f t="shared" si="21"/>
        <v>2.1000000000000001E-2</v>
      </c>
      <c r="U93" s="7">
        <f t="shared" si="25"/>
        <v>7.0000000000000001E-3</v>
      </c>
      <c r="V93" s="7">
        <f t="shared" si="22"/>
        <v>3.2903793963229336E-3</v>
      </c>
      <c r="W93" s="7"/>
      <c r="X93" s="25"/>
      <c r="Y93" s="7">
        <f t="shared" si="23"/>
        <v>3.3290379396322935E-2</v>
      </c>
      <c r="Z93" s="7">
        <f t="shared" si="24"/>
        <v>0.13057061096519579</v>
      </c>
      <c r="AA93" s="59"/>
      <c r="AR93" s="32"/>
    </row>
    <row r="94" spans="1:44">
      <c r="A94">
        <v>1989</v>
      </c>
      <c r="B94" s="31">
        <f>0.019*K94</f>
        <v>1672946.4651066898</v>
      </c>
      <c r="C94" s="31">
        <f>0.006*K94</f>
        <v>528298.88371790212</v>
      </c>
      <c r="D94" s="31"/>
      <c r="E94" s="31">
        <f>0.002*K94</f>
        <v>176099.62790596735</v>
      </c>
      <c r="F94" s="31"/>
      <c r="G94" s="31">
        <v>4630409.3525</v>
      </c>
      <c r="H94" s="31">
        <f t="shared" si="27"/>
        <v>2377344.976730559</v>
      </c>
      <c r="I94" s="31">
        <v>16535114.352499999</v>
      </c>
      <c r="J94" s="31"/>
      <c r="K94" s="27">
        <f>GDP!B94</f>
        <v>88049813.952983677</v>
      </c>
      <c r="L94" s="31"/>
      <c r="M94" s="7">
        <f t="shared" ref="M94:N100" si="28">+B94/$I94</f>
        <v>0.10117537922280843</v>
      </c>
      <c r="N94" s="7">
        <f t="shared" si="28"/>
        <v>3.1950119754571085E-2</v>
      </c>
      <c r="O94" s="7"/>
      <c r="Q94" s="7">
        <f t="shared" si="26"/>
        <v>0.28003491562185134</v>
      </c>
      <c r="R94" s="7">
        <f t="shared" si="20"/>
        <v>0.14377553889556985</v>
      </c>
      <c r="T94" s="7">
        <f t="shared" si="21"/>
        <v>1.9E-2</v>
      </c>
      <c r="U94" s="7">
        <f t="shared" si="25"/>
        <v>6.000000000000001E-3</v>
      </c>
      <c r="V94" s="31"/>
      <c r="W94" s="31"/>
      <c r="X94" s="32">
        <f t="shared" ref="X94:X118" si="29">+G94/K94</f>
        <v>5.2588519437105442E-2</v>
      </c>
      <c r="Y94" s="7">
        <f t="shared" si="23"/>
        <v>2.6999999999999996E-2</v>
      </c>
      <c r="Z94" s="7">
        <f t="shared" ref="Z94:Z118" si="30">+I94/K94</f>
        <v>0.18779272334782357</v>
      </c>
      <c r="AA94" s="60"/>
      <c r="AR94" s="47"/>
    </row>
    <row r="95" spans="1:44">
      <c r="A95">
        <v>1990</v>
      </c>
      <c r="B95" s="31">
        <f>0.015*K95</f>
        <v>79829736.631431252</v>
      </c>
      <c r="C95" s="31">
        <f>0.006*K95</f>
        <v>31931894.652572501</v>
      </c>
      <c r="D95" s="31"/>
      <c r="E95" s="31">
        <f>0.003*K95</f>
        <v>15965947.326286251</v>
      </c>
      <c r="F95" s="31"/>
      <c r="G95" s="31">
        <v>416789610.5</v>
      </c>
      <c r="H95" s="31">
        <f t="shared" si="27"/>
        <v>127727578.61029001</v>
      </c>
      <c r="I95" s="31">
        <v>1070888776.49297</v>
      </c>
      <c r="J95" s="31"/>
      <c r="K95" s="27">
        <f>GDP!B95</f>
        <v>5321982442.095417</v>
      </c>
      <c r="L95" s="31"/>
      <c r="M95" s="7">
        <f t="shared" si="28"/>
        <v>7.4545310758474745E-2</v>
      </c>
      <c r="N95" s="7">
        <f t="shared" si="28"/>
        <v>2.9818124303389898E-2</v>
      </c>
      <c r="O95" s="7"/>
      <c r="Q95" s="7">
        <f t="shared" si="26"/>
        <v>0.38919971863458602</v>
      </c>
      <c r="R95" s="7">
        <f t="shared" si="20"/>
        <v>0.11927249721355959</v>
      </c>
      <c r="T95" s="7">
        <f t="shared" si="21"/>
        <v>1.4999999999999999E-2</v>
      </c>
      <c r="U95" s="7">
        <f t="shared" si="25"/>
        <v>6.0000000000000001E-3</v>
      </c>
      <c r="V95" s="31"/>
      <c r="W95" s="31"/>
      <c r="X95" s="32">
        <f t="shared" si="29"/>
        <v>7.8314728587473126E-2</v>
      </c>
      <c r="Y95" s="7">
        <f t="shared" si="23"/>
        <v>2.4E-2</v>
      </c>
      <c r="Z95" s="7">
        <f t="shared" si="30"/>
        <v>0.20121990031807216</v>
      </c>
      <c r="AA95" s="60"/>
      <c r="AR95" s="47"/>
    </row>
    <row r="96" spans="1:44">
      <c r="A96">
        <v>1991</v>
      </c>
      <c r="B96" s="31">
        <f>0.015*K96</f>
        <v>393843589.13833553</v>
      </c>
      <c r="C96" s="31">
        <f>0.005*K96</f>
        <v>131281196.37944518</v>
      </c>
      <c r="D96" s="63"/>
      <c r="E96" s="31">
        <f t="shared" ref="E96" si="31">0.002*K96</f>
        <v>52512478.551778071</v>
      </c>
      <c r="F96" s="31"/>
      <c r="G96" s="31">
        <v>1054721000</v>
      </c>
      <c r="H96" s="31">
        <f t="shared" si="27"/>
        <v>577637264.06955874</v>
      </c>
      <c r="I96" s="31">
        <v>3941559913.0342102</v>
      </c>
      <c r="J96" s="31"/>
      <c r="K96" s="27">
        <f>GDP!B96</f>
        <v>26256239275.889034</v>
      </c>
      <c r="L96" s="31"/>
      <c r="M96" s="7">
        <f t="shared" si="28"/>
        <v>9.992074149017692E-2</v>
      </c>
      <c r="N96" s="7">
        <f t="shared" si="28"/>
        <v>3.3306913830058973E-2</v>
      </c>
      <c r="O96" s="7"/>
      <c r="Q96" s="7">
        <f t="shared" si="26"/>
        <v>0.2675897419476434</v>
      </c>
      <c r="R96" s="7">
        <f t="shared" si="20"/>
        <v>0.14655042085225947</v>
      </c>
      <c r="T96" s="7">
        <f t="shared" si="21"/>
        <v>1.5000000000000001E-2</v>
      </c>
      <c r="U96" s="7">
        <f t="shared" si="25"/>
        <v>5.0000000000000001E-3</v>
      </c>
      <c r="V96" s="31"/>
      <c r="W96" s="31"/>
      <c r="X96" s="32">
        <f t="shared" si="29"/>
        <v>4.0170299673058844E-2</v>
      </c>
      <c r="Y96" s="7">
        <f t="shared" si="23"/>
        <v>2.1999999999999999E-2</v>
      </c>
      <c r="Z96" s="7">
        <f t="shared" si="30"/>
        <v>0.1501189820681488</v>
      </c>
      <c r="AA96" s="60"/>
      <c r="AR96" s="47"/>
    </row>
    <row r="97" spans="1:52">
      <c r="A97">
        <v>1992</v>
      </c>
      <c r="B97" s="31">
        <f>0.02*K97</f>
        <v>879804386.75683367</v>
      </c>
      <c r="C97" s="31">
        <f>0.007*K97</f>
        <v>307931535.36489177</v>
      </c>
      <c r="D97" s="63"/>
      <c r="E97" s="31">
        <f>0.004*K97</f>
        <v>175960877.35136673</v>
      </c>
      <c r="F97" s="31"/>
      <c r="G97" s="31">
        <v>1997089500</v>
      </c>
      <c r="H97" s="31">
        <f t="shared" si="27"/>
        <v>1363696799.4730923</v>
      </c>
      <c r="I97" s="31">
        <v>7874340676.2853003</v>
      </c>
      <c r="J97" s="31"/>
      <c r="K97" s="27">
        <f>GDP!B97</f>
        <v>43990219337.841682</v>
      </c>
      <c r="L97" s="31"/>
      <c r="M97" s="7">
        <f t="shared" si="28"/>
        <v>0.11173054645787552</v>
      </c>
      <c r="N97" s="7">
        <f t="shared" si="28"/>
        <v>3.9105691260256432E-2</v>
      </c>
      <c r="O97" s="7"/>
      <c r="Q97" s="7">
        <f t="shared" si="26"/>
        <v>0.25361990064952611</v>
      </c>
      <c r="R97" s="7">
        <f t="shared" si="20"/>
        <v>0.17318234700970708</v>
      </c>
      <c r="T97" s="7">
        <f t="shared" si="21"/>
        <v>0.02</v>
      </c>
      <c r="U97" s="7">
        <f t="shared" si="25"/>
        <v>7.0000000000000001E-3</v>
      </c>
      <c r="V97" s="31"/>
      <c r="W97" s="31"/>
      <c r="X97" s="32">
        <f t="shared" si="29"/>
        <v>4.5398489256498087E-2</v>
      </c>
      <c r="Y97" s="7">
        <f t="shared" si="23"/>
        <v>3.1000000000000003E-2</v>
      </c>
      <c r="Z97" s="7">
        <f t="shared" si="30"/>
        <v>0.17900207807128529</v>
      </c>
      <c r="AA97" s="60"/>
      <c r="AR97" s="47"/>
    </row>
    <row r="98" spans="1:52">
      <c r="A98">
        <v>1993</v>
      </c>
      <c r="B98" s="31">
        <f>0.023*K98</f>
        <v>1565807242.4485204</v>
      </c>
      <c r="C98" s="31">
        <f>0.007*K98</f>
        <v>476550030.31041926</v>
      </c>
      <c r="D98" s="63"/>
      <c r="E98" s="31">
        <f>0.008*K98</f>
        <v>544628606.06905055</v>
      </c>
      <c r="F98" s="31"/>
      <c r="G98" s="31">
        <v>2901272000</v>
      </c>
      <c r="H98" s="31">
        <f t="shared" si="27"/>
        <v>2586985878.8279905</v>
      </c>
      <c r="I98" s="31">
        <v>11949032796.7169</v>
      </c>
      <c r="J98" s="31"/>
      <c r="K98" s="27">
        <f>GDP!B98</f>
        <v>68078575758.631325</v>
      </c>
      <c r="L98" s="31"/>
      <c r="M98" s="7">
        <f t="shared" si="28"/>
        <v>0.13104050085783842</v>
      </c>
      <c r="N98" s="7">
        <f t="shared" si="28"/>
        <v>3.9881891565429088E-2</v>
      </c>
      <c r="Q98" s="7">
        <f t="shared" si="26"/>
        <v>0.24280391972789209</v>
      </c>
      <c r="R98" s="7">
        <f t="shared" si="20"/>
        <v>0.2165016970694722</v>
      </c>
      <c r="T98" s="7">
        <f t="shared" si="21"/>
        <v>2.3E-2</v>
      </c>
      <c r="U98" s="7">
        <f t="shared" si="25"/>
        <v>7.0000000000000001E-3</v>
      </c>
      <c r="V98" s="31"/>
      <c r="W98" s="31"/>
      <c r="X98" s="32">
        <f t="shared" si="29"/>
        <v>4.2616520214616316E-2</v>
      </c>
      <c r="Y98" s="7">
        <f t="shared" si="23"/>
        <v>3.8000000000000006E-2</v>
      </c>
      <c r="Z98" s="7">
        <f t="shared" si="30"/>
        <v>0.17551825465740512</v>
      </c>
      <c r="AA98" s="60"/>
      <c r="AR98" s="47"/>
    </row>
    <row r="99" spans="1:52">
      <c r="A99">
        <v>1994</v>
      </c>
      <c r="B99" s="31">
        <f>0.021*K99</f>
        <v>2015264371.2557125</v>
      </c>
      <c r="C99" s="31">
        <f>0.007*K99</f>
        <v>671754790.41857076</v>
      </c>
      <c r="D99" s="63"/>
      <c r="E99" s="31">
        <f>0.007*K99</f>
        <v>671754790.41857076</v>
      </c>
      <c r="F99" s="31"/>
      <c r="G99" s="31">
        <v>3568804000</v>
      </c>
      <c r="H99" s="31">
        <f t="shared" si="27"/>
        <v>3358773952.0928535</v>
      </c>
      <c r="I99" s="31">
        <v>17931185688.1054</v>
      </c>
      <c r="J99" s="31"/>
      <c r="K99" s="27">
        <f>GDP!B99</f>
        <v>95964970059.795822</v>
      </c>
      <c r="L99" s="31"/>
      <c r="M99" s="7">
        <f t="shared" si="28"/>
        <v>0.11238879605114636</v>
      </c>
      <c r="N99" s="7">
        <f t="shared" si="28"/>
        <v>3.7462932017048783E-2</v>
      </c>
      <c r="Q99" s="7">
        <f t="shared" si="26"/>
        <v>0.19902777552336406</v>
      </c>
      <c r="R99" s="7">
        <f t="shared" si="20"/>
        <v>0.18731466008524392</v>
      </c>
      <c r="T99" s="7">
        <f t="shared" si="21"/>
        <v>2.1000000000000001E-2</v>
      </c>
      <c r="U99" s="7">
        <f t="shared" si="25"/>
        <v>7.0000000000000001E-3</v>
      </c>
      <c r="V99" s="31"/>
      <c r="W99" s="31"/>
      <c r="X99" s="32">
        <f t="shared" si="29"/>
        <v>3.7188611612927885E-2</v>
      </c>
      <c r="Y99" s="7">
        <f t="shared" si="23"/>
        <v>3.4999999999999996E-2</v>
      </c>
      <c r="Z99" s="7">
        <f t="shared" si="30"/>
        <v>0.18685136541940742</v>
      </c>
      <c r="AA99" s="60"/>
      <c r="AR99" s="47"/>
    </row>
    <row r="100" spans="1:52">
      <c r="A100">
        <v>1995</v>
      </c>
      <c r="B100" s="31">
        <f>0.033*K100</f>
        <v>3870208639.2874341</v>
      </c>
      <c r="C100" s="31">
        <f>0.012*K100</f>
        <v>1407348596.1045215</v>
      </c>
      <c r="D100" s="31"/>
      <c r="E100" s="31">
        <f>0.008*K100</f>
        <v>938232397.4030143</v>
      </c>
      <c r="F100" s="31"/>
      <c r="G100" s="31">
        <v>4046060001.2965503</v>
      </c>
      <c r="H100" s="31">
        <f t="shared" si="27"/>
        <v>6215789632.7949696</v>
      </c>
      <c r="I100" s="31">
        <v>22828077226.963001</v>
      </c>
      <c r="J100" s="31"/>
      <c r="K100" s="27">
        <f>GDP!B100</f>
        <v>117279049675.37679</v>
      </c>
      <c r="L100" s="31"/>
      <c r="M100" s="7">
        <f t="shared" si="28"/>
        <v>0.16953721510615016</v>
      </c>
      <c r="N100" s="7">
        <f t="shared" si="28"/>
        <v>6.164989640223642E-2</v>
      </c>
      <c r="Q100" s="7">
        <f t="shared" si="26"/>
        <v>0.17724050786535864</v>
      </c>
      <c r="R100" s="7">
        <f t="shared" si="20"/>
        <v>0.27228704244321084</v>
      </c>
      <c r="T100" s="7">
        <f t="shared" si="21"/>
        <v>3.3000000000000002E-2</v>
      </c>
      <c r="U100" s="7">
        <f t="shared" si="25"/>
        <v>1.2E-2</v>
      </c>
      <c r="V100" s="31"/>
      <c r="W100" s="31"/>
      <c r="X100" s="32">
        <f t="shared" si="29"/>
        <v>3.449942690101826E-2</v>
      </c>
      <c r="Y100" s="7">
        <f t="shared" si="23"/>
        <v>5.2999999999999999E-2</v>
      </c>
      <c r="Z100" s="7">
        <f t="shared" si="30"/>
        <v>0.19464752903566415</v>
      </c>
      <c r="AA100" s="60"/>
      <c r="AR100" s="47"/>
    </row>
    <row r="101" spans="1:52">
      <c r="A101">
        <v>1996</v>
      </c>
      <c r="B101" s="31">
        <f>0.032*K101</f>
        <v>4239123042.4828939</v>
      </c>
      <c r="C101" s="31">
        <f>0.013*K101</f>
        <v>1722143736.0086756</v>
      </c>
      <c r="D101" s="31"/>
      <c r="E101" s="31">
        <f>0.008*K101</f>
        <v>1059780760.6207235</v>
      </c>
      <c r="F101" s="31"/>
      <c r="G101" s="31">
        <v>3442679000</v>
      </c>
      <c r="H101" s="31">
        <f t="shared" si="27"/>
        <v>7021047539.1122932</v>
      </c>
      <c r="I101" s="31">
        <v>24240262407.448299</v>
      </c>
      <c r="J101" s="31"/>
      <c r="K101" s="27">
        <f>GDP!B101</f>
        <v>132472595077.59044</v>
      </c>
      <c r="L101" s="31"/>
      <c r="M101" s="7">
        <f t="shared" ref="M101:M102" si="32">+B101/$I101</f>
        <v>0.17487942049589114</v>
      </c>
      <c r="N101" s="7">
        <f t="shared" ref="N101:N102" si="33">+C101/$I101</f>
        <v>7.1044764576455782E-2</v>
      </c>
      <c r="Q101" s="7">
        <f t="shared" si="26"/>
        <v>0.14202317376490814</v>
      </c>
      <c r="R101" s="7">
        <f t="shared" si="20"/>
        <v>0.28964404019631973</v>
      </c>
      <c r="T101" s="7">
        <f t="shared" si="21"/>
        <v>3.2000000000000001E-2</v>
      </c>
      <c r="U101" s="7">
        <f t="shared" si="25"/>
        <v>1.2999999999999999E-2</v>
      </c>
      <c r="V101" s="31"/>
      <c r="W101" s="31"/>
      <c r="X101" s="32">
        <f t="shared" si="29"/>
        <v>2.5987858077239225E-2</v>
      </c>
      <c r="Y101" s="7">
        <f t="shared" si="23"/>
        <v>5.2999999999999999E-2</v>
      </c>
      <c r="Z101" s="7">
        <f t="shared" si="30"/>
        <v>0.1829832230073741</v>
      </c>
      <c r="AA101" s="60"/>
      <c r="AR101" s="47"/>
    </row>
    <row r="102" spans="1:52">
      <c r="A102">
        <v>1997</v>
      </c>
      <c r="B102" s="31">
        <f>0.027*K102</f>
        <v>4087953181.1976695</v>
      </c>
      <c r="C102" s="31">
        <f>0.014*K102</f>
        <v>2119679427.2876806</v>
      </c>
      <c r="D102" s="31"/>
      <c r="E102" s="31">
        <f>0.009*K102</f>
        <v>1362651060.3992231</v>
      </c>
      <c r="F102" s="31"/>
      <c r="G102" s="31">
        <v>2792002430.1347098</v>
      </c>
      <c r="H102" s="31">
        <f t="shared" si="27"/>
        <v>7570283668.884573</v>
      </c>
      <c r="I102" s="31">
        <v>26584659363.480999</v>
      </c>
      <c r="J102" s="31"/>
      <c r="K102" s="27">
        <f>GDP!B102</f>
        <v>151405673377.69147</v>
      </c>
      <c r="L102" s="31"/>
      <c r="M102" s="7">
        <f t="shared" si="32"/>
        <v>0.15377113264100115</v>
      </c>
      <c r="N102" s="7">
        <f t="shared" si="33"/>
        <v>7.9733179887926525E-2</v>
      </c>
      <c r="Q102" s="7">
        <f t="shared" si="26"/>
        <v>0.10502306582005889</v>
      </c>
      <c r="R102" s="7"/>
      <c r="T102" s="7">
        <f t="shared" si="21"/>
        <v>2.7E-2</v>
      </c>
      <c r="U102" s="7">
        <f t="shared" si="25"/>
        <v>1.4E-2</v>
      </c>
      <c r="V102" s="31"/>
      <c r="W102" s="31"/>
      <c r="X102" s="32">
        <f t="shared" si="29"/>
        <v>1.8440540356568245E-2</v>
      </c>
      <c r="Y102" s="7">
        <f t="shared" si="23"/>
        <v>4.9999999999999996E-2</v>
      </c>
      <c r="Z102" s="7">
        <f t="shared" si="30"/>
        <v>0.17558562219239834</v>
      </c>
      <c r="AA102" s="60"/>
      <c r="AB102" s="53">
        <f>0.032*K102/1000000</f>
        <v>4844.9815480861271</v>
      </c>
      <c r="AC102" s="53">
        <f>0.011*K102/1000000</f>
        <v>1665.4624071546061</v>
      </c>
      <c r="AH102" s="53">
        <f>0.068*K102/1000000</f>
        <v>10295.58578968302</v>
      </c>
      <c r="AK102" s="7"/>
      <c r="AL102" s="7"/>
      <c r="AR102" s="47"/>
      <c r="AS102" s="7">
        <f t="shared" ref="AS102:AS103" si="34">+AB102*1000000/$K102</f>
        <v>3.2000000000000001E-2</v>
      </c>
      <c r="AT102" s="7">
        <f t="shared" ref="AT102:AT103" si="35">+AC102*1000000/$K102</f>
        <v>1.0999999999999999E-2</v>
      </c>
      <c r="AY102" s="7">
        <f t="shared" ref="AT102:AZ104" si="36">+AH102*1000000/$K102</f>
        <v>6.8000000000000005E-2</v>
      </c>
    </row>
    <row r="103" spans="1:52">
      <c r="A103">
        <v>1998</v>
      </c>
      <c r="B103" s="31"/>
      <c r="C103" s="31"/>
      <c r="D103" s="31"/>
      <c r="E103" s="31"/>
      <c r="F103" s="31"/>
      <c r="G103" s="31">
        <v>3118782927</v>
      </c>
      <c r="H103" s="31"/>
      <c r="I103" s="31">
        <v>28603649717.934601</v>
      </c>
      <c r="J103" s="31"/>
      <c r="K103" s="27">
        <f>GDP!B103</f>
        <v>159753295188.65283</v>
      </c>
      <c r="L103" s="31"/>
      <c r="M103" s="7"/>
      <c r="N103" s="7"/>
      <c r="Q103" s="7">
        <f t="shared" si="26"/>
        <v>0.10903443993178642</v>
      </c>
      <c r="R103" s="7"/>
      <c r="T103" s="7"/>
      <c r="U103" s="7"/>
      <c r="V103" s="31"/>
      <c r="W103" s="31"/>
      <c r="X103" s="32">
        <f t="shared" si="29"/>
        <v>1.9522495127984846E-2</v>
      </c>
      <c r="Y103" s="7"/>
      <c r="Z103" s="7">
        <f t="shared" si="30"/>
        <v>0.17904888712409045</v>
      </c>
      <c r="AA103" s="60"/>
      <c r="AB103" s="53">
        <f>0.032*K103/1000000</f>
        <v>5112.1054460368914</v>
      </c>
      <c r="AC103" s="53">
        <f>0.012*K103/1000000</f>
        <v>1917.0395422638339</v>
      </c>
      <c r="AH103" s="53">
        <f>0.069*K103/1000000</f>
        <v>11022.977368017046</v>
      </c>
      <c r="AK103" s="7"/>
      <c r="AL103" s="7"/>
      <c r="AR103" s="47"/>
      <c r="AS103" s="7">
        <f t="shared" si="34"/>
        <v>3.2000000000000001E-2</v>
      </c>
      <c r="AT103" s="7">
        <f t="shared" si="35"/>
        <v>1.2E-2</v>
      </c>
      <c r="AY103" s="7">
        <f t="shared" si="36"/>
        <v>6.9000000000000006E-2</v>
      </c>
    </row>
    <row r="104" spans="1:52">
      <c r="A104">
        <v>1999</v>
      </c>
      <c r="B104" s="31"/>
      <c r="C104" s="31"/>
      <c r="D104" s="31"/>
      <c r="E104" s="31"/>
      <c r="F104" s="31"/>
      <c r="G104" s="31">
        <v>3670075599.0644002</v>
      </c>
      <c r="H104" s="31"/>
      <c r="I104" s="31">
        <v>31505556911.2953</v>
      </c>
      <c r="J104" s="31"/>
      <c r="K104" s="27">
        <f>GDP!B104</f>
        <v>166967164318.4946</v>
      </c>
      <c r="L104" s="31"/>
      <c r="M104" s="7"/>
      <c r="N104" s="7"/>
      <c r="Q104" s="7">
        <f t="shared" si="26"/>
        <v>0.11648978652869371</v>
      </c>
      <c r="R104" s="7"/>
      <c r="T104" s="7"/>
      <c r="U104" s="7"/>
      <c r="V104" s="31"/>
      <c r="W104" s="31"/>
      <c r="X104" s="32">
        <f t="shared" si="29"/>
        <v>2.1980822481141422E-2</v>
      </c>
      <c r="Y104" s="7"/>
      <c r="Z104" s="7">
        <f t="shared" si="30"/>
        <v>0.18869313041214233</v>
      </c>
      <c r="AA104" s="60"/>
      <c r="AB104" s="53">
        <v>5004.2391789700014</v>
      </c>
      <c r="AC104" s="53">
        <v>2397.5969313699934</v>
      </c>
      <c r="AD104" s="53"/>
      <c r="AE104" s="53"/>
      <c r="AF104" s="53">
        <v>3848</v>
      </c>
      <c r="AG104" s="53">
        <v>4261.2569335400049</v>
      </c>
      <c r="AH104" s="53">
        <v>14798.030641580001</v>
      </c>
      <c r="AI104" s="54">
        <v>40513.468819299072</v>
      </c>
      <c r="AJ104" s="54"/>
      <c r="AK104" s="7">
        <f>+AB104/$AI104</f>
        <v>0.12352038284577035</v>
      </c>
      <c r="AL104" s="7">
        <f>+AC104/$AI104</f>
        <v>5.9180243046180969E-2</v>
      </c>
      <c r="AM104" s="7"/>
      <c r="AN104" s="7"/>
      <c r="AO104" s="7">
        <f>+AF104/$AI104</f>
        <v>9.4980758551263811E-2</v>
      </c>
      <c r="AP104" s="7">
        <f>+AG104/$AI104</f>
        <v>0.10518124114591008</v>
      </c>
      <c r="AQ104" s="7">
        <f>+AH104/AI104</f>
        <v>0.3652619998446241</v>
      </c>
      <c r="AR104" s="47"/>
      <c r="AS104" s="7">
        <f>+AB104*1000000/$K104</f>
        <v>2.9971397067175873E-2</v>
      </c>
      <c r="AT104" s="7">
        <f t="shared" si="36"/>
        <v>1.4359691267179391E-2</v>
      </c>
      <c r="AU104" s="7"/>
      <c r="AV104" s="7"/>
      <c r="AW104" s="7">
        <f t="shared" si="36"/>
        <v>2.3046447579715919E-2</v>
      </c>
      <c r="AX104" s="7">
        <f t="shared" si="36"/>
        <v>2.5521526648266818E-2</v>
      </c>
      <c r="AY104" s="7">
        <f t="shared" si="36"/>
        <v>8.8628388114397966E-2</v>
      </c>
      <c r="AZ104" s="7">
        <f t="shared" si="36"/>
        <v>0.24264333040967553</v>
      </c>
    </row>
    <row r="105" spans="1:52">
      <c r="A105">
        <v>2000</v>
      </c>
      <c r="B105" s="31"/>
      <c r="C105" s="31"/>
      <c r="D105" s="31"/>
      <c r="E105" s="31"/>
      <c r="F105" s="31"/>
      <c r="G105" s="31">
        <v>4076804984.7413898</v>
      </c>
      <c r="H105" s="31"/>
      <c r="I105" s="31">
        <v>33437004136.937599</v>
      </c>
      <c r="J105" s="31"/>
      <c r="K105" s="27">
        <f>GDP!B105</f>
        <v>177918109904.79413</v>
      </c>
      <c r="L105" s="31"/>
      <c r="Q105" s="7">
        <f t="shared" si="26"/>
        <v>0.12192494782263627</v>
      </c>
      <c r="T105" s="31"/>
      <c r="U105" s="31"/>
      <c r="V105" s="31"/>
      <c r="W105" s="31"/>
      <c r="X105" s="32">
        <f t="shared" si="29"/>
        <v>2.2913940502869164E-2</v>
      </c>
      <c r="Y105" s="31"/>
      <c r="Z105" s="7">
        <f t="shared" si="30"/>
        <v>0.18793479851393485</v>
      </c>
      <c r="AA105" s="60"/>
      <c r="AB105" s="53">
        <v>5411.737115508332</v>
      </c>
      <c r="AC105" s="53">
        <v>2743.5959607585974</v>
      </c>
      <c r="AD105" s="53"/>
      <c r="AE105" s="53"/>
      <c r="AF105" s="53">
        <v>4142</v>
      </c>
      <c r="AG105" s="53">
        <v>5087.6804393700004</v>
      </c>
      <c r="AH105" s="53">
        <v>16044.22794088001</v>
      </c>
      <c r="AI105" s="54">
        <v>41163.217131807891</v>
      </c>
      <c r="AJ105" s="54"/>
      <c r="AK105" s="7">
        <f t="shared" ref="AK105:AK118" si="37">+AB105/$AI105</f>
        <v>0.13147021765037264</v>
      </c>
      <c r="AL105" s="7">
        <f t="shared" ref="AL105:AL118" si="38">+AC105/$AI105</f>
        <v>6.6651640759112327E-2</v>
      </c>
      <c r="AM105" s="7"/>
      <c r="AN105" s="7"/>
      <c r="AO105" s="7">
        <f t="shared" ref="AO105:AO118" si="39">+AF105/$AI105</f>
        <v>0.10062381632458384</v>
      </c>
      <c r="AP105" s="7">
        <f t="shared" ref="AP105:AP118" si="40">+AG105/$AI105</f>
        <v>0.12359773588830153</v>
      </c>
      <c r="AQ105" s="7">
        <f t="shared" ref="AQ105:AQ118" si="41">+AH105/AI105</f>
        <v>0.38977099116196667</v>
      </c>
      <c r="AR105" s="47"/>
      <c r="AS105" s="7">
        <f t="shared" ref="AS105:AS118" si="42">+AB105*1000000/$K105</f>
        <v>3.0417011053030015E-2</v>
      </c>
      <c r="AT105" s="7">
        <f t="shared" ref="AT105:AT118" si="43">+AC105*1000000/$K105</f>
        <v>1.5420554783471591E-2</v>
      </c>
      <c r="AU105" s="7"/>
      <c r="AV105" s="7"/>
      <c r="AW105" s="7">
        <f t="shared" ref="AW105:AW118" si="44">+AF105*1000000/$K105</f>
        <v>2.3280373213364441E-2</v>
      </c>
      <c r="AX105" s="7">
        <f t="shared" ref="AX105:AX118" si="45">+AG105*1000000/$K105</f>
        <v>2.8595629990069437E-2</v>
      </c>
      <c r="AY105" s="7">
        <f t="shared" ref="AY105:AY118" si="46">+AH105*1000000/$K105</f>
        <v>9.0177598837270959E-2</v>
      </c>
      <c r="AZ105" s="7">
        <f t="shared" ref="AZ105:AZ118" si="47">+AI105*1000000/$K105</f>
        <v>0.23136046776707986</v>
      </c>
    </row>
    <row r="106" spans="1:52">
      <c r="A106">
        <v>2001</v>
      </c>
      <c r="B106" s="31"/>
      <c r="C106" s="31"/>
      <c r="D106" s="31"/>
      <c r="E106" s="31"/>
      <c r="F106" s="31"/>
      <c r="G106" s="31">
        <v>4060069278.8099999</v>
      </c>
      <c r="H106" s="31"/>
      <c r="I106" s="31">
        <v>32640086897.977001</v>
      </c>
      <c r="J106" s="31"/>
      <c r="K106" s="27">
        <f>GDP!B106</f>
        <v>180991178191.44922</v>
      </c>
      <c r="L106" s="31"/>
      <c r="Q106" s="7">
        <f t="shared" si="26"/>
        <v>0.1243890462516397</v>
      </c>
      <c r="T106" s="31"/>
      <c r="U106" s="31"/>
      <c r="V106" s="31"/>
      <c r="W106" s="31"/>
      <c r="X106" s="32">
        <f t="shared" si="29"/>
        <v>2.2432415322007196E-2</v>
      </c>
      <c r="Y106" s="31"/>
      <c r="Z106" s="7">
        <f t="shared" si="30"/>
        <v>0.18034076148977218</v>
      </c>
      <c r="AA106" s="60"/>
      <c r="AB106" s="53">
        <v>5246.9283093700005</v>
      </c>
      <c r="AC106" s="53">
        <v>3074.5801689700002</v>
      </c>
      <c r="AD106" s="53"/>
      <c r="AE106" s="53"/>
      <c r="AF106" s="53">
        <v>4477.5</v>
      </c>
      <c r="AG106" s="53">
        <v>6478.3155129800098</v>
      </c>
      <c r="AH106" s="53">
        <v>17751.31291623001</v>
      </c>
      <c r="AI106" s="54">
        <v>39221.755378656002</v>
      </c>
      <c r="AJ106" s="54"/>
      <c r="AK106" s="7">
        <f t="shared" si="37"/>
        <v>0.13377596843167591</v>
      </c>
      <c r="AL106" s="7">
        <f t="shared" si="38"/>
        <v>7.8389662555571116E-2</v>
      </c>
      <c r="AM106" s="7"/>
      <c r="AN106" s="7"/>
      <c r="AO106" s="7">
        <f t="shared" si="39"/>
        <v>0.11415858257166635</v>
      </c>
      <c r="AP106" s="7">
        <f t="shared" si="40"/>
        <v>0.16517148328617209</v>
      </c>
      <c r="AQ106" s="7">
        <f t="shared" si="41"/>
        <v>0.45258843580188296</v>
      </c>
      <c r="AR106" s="47"/>
      <c r="AS106" s="7">
        <f t="shared" si="42"/>
        <v>2.8989967145359397E-2</v>
      </c>
      <c r="AT106" s="7">
        <f t="shared" si="43"/>
        <v>1.6987458724191322E-2</v>
      </c>
      <c r="AU106" s="7"/>
      <c r="AV106" s="7"/>
      <c r="AW106" s="7">
        <f t="shared" si="44"/>
        <v>2.4738774810691495E-2</v>
      </c>
      <c r="AX106" s="7">
        <f t="shared" si="45"/>
        <v>3.5793542965543677E-2</v>
      </c>
      <c r="AY106" s="7">
        <f t="shared" si="46"/>
        <v>9.807833229005776E-2</v>
      </c>
      <c r="AZ106" s="7">
        <f t="shared" si="47"/>
        <v>0.21670534315859269</v>
      </c>
    </row>
    <row r="107" spans="1:52">
      <c r="A107">
        <v>2002</v>
      </c>
      <c r="B107" s="31"/>
      <c r="C107" s="31"/>
      <c r="D107" s="31"/>
      <c r="E107" s="31"/>
      <c r="F107" s="31"/>
      <c r="G107" s="31">
        <v>3953034384.3195801</v>
      </c>
      <c r="H107" s="31"/>
      <c r="I107" s="31">
        <v>33193777836.041901</v>
      </c>
      <c r="J107" s="31"/>
      <c r="K107" s="27">
        <f>GDP!B107</f>
        <v>191491745056.2168</v>
      </c>
      <c r="L107" s="31"/>
      <c r="Q107" s="7">
        <f t="shared" si="26"/>
        <v>0.11908961986325534</v>
      </c>
      <c r="T107" s="31"/>
      <c r="U107" s="31"/>
      <c r="V107" s="31"/>
      <c r="W107" s="31"/>
      <c r="X107" s="32">
        <f t="shared" si="29"/>
        <v>2.0643367071301565E-2</v>
      </c>
      <c r="Y107" s="31"/>
      <c r="Z107" s="7">
        <f t="shared" si="30"/>
        <v>0.17334312675618005</v>
      </c>
      <c r="AA107" s="60"/>
      <c r="AB107" s="53">
        <v>5820.5540129299898</v>
      </c>
      <c r="AC107" s="53">
        <v>3266.8307535400004</v>
      </c>
      <c r="AD107" s="53"/>
      <c r="AE107" s="53"/>
      <c r="AF107" s="53">
        <v>4813</v>
      </c>
      <c r="AG107" s="53">
        <v>7026.7848727299906</v>
      </c>
      <c r="AH107" s="53">
        <v>19206.900054849979</v>
      </c>
      <c r="AI107" s="54">
        <v>40065.12603932582</v>
      </c>
      <c r="AJ107" s="54"/>
      <c r="AK107" s="7">
        <f t="shared" si="37"/>
        <v>0.14527731691688278</v>
      </c>
      <c r="AL107" s="7">
        <f t="shared" si="38"/>
        <v>8.1538012643051494E-2</v>
      </c>
      <c r="AM107" s="7"/>
      <c r="AN107" s="7"/>
      <c r="AO107" s="7">
        <f t="shared" si="39"/>
        <v>0.12012941118108084</v>
      </c>
      <c r="AP107" s="7">
        <f t="shared" si="40"/>
        <v>0.17538407007213377</v>
      </c>
      <c r="AQ107" s="7">
        <f t="shared" si="41"/>
        <v>0.47939197884957346</v>
      </c>
      <c r="AR107" s="47"/>
      <c r="AS107" s="7">
        <f t="shared" si="42"/>
        <v>3.0395848192940288E-2</v>
      </c>
      <c r="AT107" s="7">
        <f t="shared" si="43"/>
        <v>1.7059903822908645E-2</v>
      </c>
      <c r="AU107" s="7"/>
      <c r="AV107" s="7"/>
      <c r="AW107" s="7">
        <f t="shared" si="44"/>
        <v>2.5134242724599087E-2</v>
      </c>
      <c r="AX107" s="7">
        <f t="shared" si="45"/>
        <v>3.6694975392631765E-2</v>
      </c>
      <c r="AY107" s="7">
        <f t="shared" si="46"/>
        <v>0.10030145189397774</v>
      </c>
      <c r="AZ107" s="7">
        <f t="shared" si="47"/>
        <v>0.20922638742241231</v>
      </c>
    </row>
    <row r="108" spans="1:52">
      <c r="A108">
        <v>2003</v>
      </c>
      <c r="B108" s="31"/>
      <c r="C108" s="31"/>
      <c r="D108" s="31"/>
      <c r="E108" s="31"/>
      <c r="F108" s="31"/>
      <c r="G108" s="31">
        <v>4190772470</v>
      </c>
      <c r="H108" s="31"/>
      <c r="I108" s="31">
        <v>35622422789.730598</v>
      </c>
      <c r="J108" s="31"/>
      <c r="K108" s="27">
        <f>GDP!B108</f>
        <v>205379231267.57779</v>
      </c>
      <c r="L108" s="31"/>
      <c r="Q108" s="7">
        <f t="shared" si="26"/>
        <v>0.11764422916254129</v>
      </c>
      <c r="T108" s="31"/>
      <c r="U108" s="31"/>
      <c r="V108" s="31"/>
      <c r="W108" s="31"/>
      <c r="X108" s="32">
        <f t="shared" si="29"/>
        <v>2.0405045067775442E-2</v>
      </c>
      <c r="Y108" s="31"/>
      <c r="Z108" s="7">
        <f t="shared" si="30"/>
        <v>0.17344705484519035</v>
      </c>
      <c r="AA108" s="60"/>
      <c r="AB108" s="53">
        <v>6398.3042311199906</v>
      </c>
      <c r="AC108" s="53">
        <v>3288.3226765600002</v>
      </c>
      <c r="AD108" s="53"/>
      <c r="AE108" s="53"/>
      <c r="AF108" s="53">
        <v>4197</v>
      </c>
      <c r="AG108" s="53">
        <v>7493.3297860700004</v>
      </c>
      <c r="AH108" s="53">
        <v>20192.198613329994</v>
      </c>
      <c r="AI108" s="54">
        <v>42306.77971822166</v>
      </c>
      <c r="AJ108" s="54"/>
      <c r="AK108" s="7">
        <f t="shared" si="37"/>
        <v>0.15123590766621789</v>
      </c>
      <c r="AL108" s="7">
        <f t="shared" si="38"/>
        <v>7.7725667102563928E-2</v>
      </c>
      <c r="AM108" s="7"/>
      <c r="AN108" s="7"/>
      <c r="AO108" s="7">
        <f t="shared" si="39"/>
        <v>9.9203958040614923E-2</v>
      </c>
      <c r="AP108" s="7">
        <f t="shared" si="40"/>
        <v>0.1771188881776932</v>
      </c>
      <c r="AQ108" s="7">
        <f t="shared" si="41"/>
        <v>0.47728044412307641</v>
      </c>
      <c r="AR108" s="47"/>
      <c r="AS108" s="7">
        <f t="shared" si="42"/>
        <v>3.1153608822227875E-2</v>
      </c>
      <c r="AT108" s="7">
        <f t="shared" si="43"/>
        <v>1.6010979573079703E-2</v>
      </c>
      <c r="AU108" s="7"/>
      <c r="AV108" s="7"/>
      <c r="AW108" s="7">
        <f t="shared" si="44"/>
        <v>2.043536716977945E-2</v>
      </c>
      <c r="AX108" s="7">
        <f t="shared" si="45"/>
        <v>3.6485333691347474E-2</v>
      </c>
      <c r="AY108" s="7">
        <f t="shared" si="46"/>
        <v>9.8316652997024037E-2</v>
      </c>
      <c r="AZ108" s="7">
        <f t="shared" si="47"/>
        <v>0.20599346612171501</v>
      </c>
    </row>
    <row r="109" spans="1:52">
      <c r="A109">
        <v>2004</v>
      </c>
      <c r="B109" s="31"/>
      <c r="C109" s="31"/>
      <c r="D109" s="31"/>
      <c r="E109" s="31"/>
      <c r="F109" s="31"/>
      <c r="G109" s="31">
        <v>4380945577.7950201</v>
      </c>
      <c r="H109" s="31"/>
      <c r="I109" s="31">
        <v>38552717848.214302</v>
      </c>
      <c r="J109" s="31"/>
      <c r="K109" s="27">
        <f>GDP!B109</f>
        <v>227683806818.98535</v>
      </c>
      <c r="L109" s="31"/>
      <c r="Q109" s="7">
        <f t="shared" si="26"/>
        <v>0.11363519415267212</v>
      </c>
      <c r="T109" s="31"/>
      <c r="U109" s="31"/>
      <c r="V109" s="31"/>
      <c r="W109" s="31"/>
      <c r="X109" s="32">
        <f t="shared" si="29"/>
        <v>1.9241357736424301E-2</v>
      </c>
      <c r="Y109" s="31"/>
      <c r="Z109" s="7">
        <f t="shared" si="30"/>
        <v>0.16932569068851142</v>
      </c>
      <c r="AA109" s="60"/>
      <c r="AB109" s="53">
        <v>7092.5660934099997</v>
      </c>
      <c r="AC109" s="53">
        <v>3659.95653085</v>
      </c>
      <c r="AD109" s="53"/>
      <c r="AE109" s="53"/>
      <c r="AF109" s="53">
        <v>4368</v>
      </c>
      <c r="AG109" s="53">
        <v>8448.9163570899909</v>
      </c>
      <c r="AH109" s="53">
        <v>22774.148650829993</v>
      </c>
      <c r="AI109" s="54">
        <v>46037.367874945412</v>
      </c>
      <c r="AJ109" s="54"/>
      <c r="AK109" s="7">
        <f t="shared" si="37"/>
        <v>0.15406106866656763</v>
      </c>
      <c r="AL109" s="7">
        <f t="shared" si="38"/>
        <v>7.9499691224567862E-2</v>
      </c>
      <c r="AM109" s="7"/>
      <c r="AN109" s="7"/>
      <c r="AO109" s="7">
        <f t="shared" si="39"/>
        <v>9.487944688465054E-2</v>
      </c>
      <c r="AP109" s="7">
        <f t="shared" si="40"/>
        <v>0.18352301069949059</v>
      </c>
      <c r="AQ109" s="7">
        <f t="shared" si="41"/>
        <v>0.4946883304165659</v>
      </c>
      <c r="AR109" s="47"/>
      <c r="AS109" s="7">
        <f t="shared" si="42"/>
        <v>3.1150946536346247E-2</v>
      </c>
      <c r="AT109" s="7">
        <f t="shared" si="43"/>
        <v>1.6074733561354068E-2</v>
      </c>
      <c r="AU109" s="7"/>
      <c r="AV109" s="7"/>
      <c r="AW109" s="7">
        <f t="shared" si="44"/>
        <v>1.9184500035492973E-2</v>
      </c>
      <c r="AX109" s="7">
        <f t="shared" si="45"/>
        <v>3.7108112672268795E-2</v>
      </c>
      <c r="AY109" s="7">
        <f t="shared" si="46"/>
        <v>0.10002533324179723</v>
      </c>
      <c r="AZ109" s="7">
        <f t="shared" si="47"/>
        <v>0.20219869176531441</v>
      </c>
    </row>
    <row r="110" spans="1:52">
      <c r="A110">
        <v>2005</v>
      </c>
      <c r="B110" s="31"/>
      <c r="C110" s="31"/>
      <c r="D110" s="31"/>
      <c r="E110" s="31"/>
      <c r="F110" s="31"/>
      <c r="G110" s="31">
        <v>4794525110.3426094</v>
      </c>
      <c r="H110" s="31"/>
      <c r="I110" s="31">
        <v>43240316964.086601</v>
      </c>
      <c r="J110" s="31"/>
      <c r="K110" s="27">
        <f>GDP!B110</f>
        <v>247080735556.23602</v>
      </c>
      <c r="L110" s="31"/>
      <c r="Q110" s="7">
        <f t="shared" si="26"/>
        <v>0.11088089650972538</v>
      </c>
      <c r="T110" s="31"/>
      <c r="U110" s="31"/>
      <c r="V110" s="31"/>
      <c r="W110" s="31"/>
      <c r="X110" s="32">
        <f t="shared" si="29"/>
        <v>1.9404690129115172E-2</v>
      </c>
      <c r="Y110" s="31"/>
      <c r="Z110" s="7">
        <f t="shared" si="30"/>
        <v>0.17500480912339289</v>
      </c>
      <c r="AA110" s="60"/>
      <c r="AB110" s="53">
        <v>7846.6894003699899</v>
      </c>
      <c r="AC110" s="53">
        <v>3953.0344699500001</v>
      </c>
      <c r="AD110" s="53"/>
      <c r="AE110" s="53"/>
      <c r="AF110" s="53">
        <v>4539</v>
      </c>
      <c r="AG110" s="53">
        <v>9324.1388122500102</v>
      </c>
      <c r="AH110" s="53">
        <v>24980.474149589998</v>
      </c>
      <c r="AI110" s="54">
        <v>51749.547799552056</v>
      </c>
      <c r="AJ110" s="54"/>
      <c r="AK110" s="7">
        <f t="shared" si="37"/>
        <v>0.15162817326952394</v>
      </c>
      <c r="AL110" s="7">
        <f t="shared" si="38"/>
        <v>7.6387807005807648E-2</v>
      </c>
      <c r="AM110" s="7"/>
      <c r="AN110" s="7"/>
      <c r="AO110" s="7">
        <f t="shared" si="39"/>
        <v>8.7710911360645544E-2</v>
      </c>
      <c r="AP110" s="7">
        <f t="shared" si="40"/>
        <v>0.18017816983379939</v>
      </c>
      <c r="AQ110" s="7">
        <f t="shared" si="41"/>
        <v>0.48271869439999682</v>
      </c>
      <c r="AR110" s="47"/>
      <c r="AS110" s="7">
        <f t="shared" si="42"/>
        <v>3.175759284796232E-2</v>
      </c>
      <c r="AT110" s="7">
        <f t="shared" si="43"/>
        <v>1.59989586442294E-2</v>
      </c>
      <c r="AU110" s="7"/>
      <c r="AV110" s="7"/>
      <c r="AW110" s="7">
        <f t="shared" si="44"/>
        <v>1.8370513548058121E-2</v>
      </c>
      <c r="AX110" s="7">
        <f t="shared" si="45"/>
        <v>3.7737214887511208E-2</v>
      </c>
      <c r="AY110" s="7">
        <f t="shared" si="46"/>
        <v>0.10110247605242537</v>
      </c>
      <c r="AZ110" s="7">
        <f t="shared" si="47"/>
        <v>0.20944387947952245</v>
      </c>
    </row>
    <row r="111" spans="1:52">
      <c r="A111">
        <v>2006</v>
      </c>
      <c r="B111" s="31"/>
      <c r="C111" s="31"/>
      <c r="D111" s="31"/>
      <c r="E111" s="31"/>
      <c r="F111" s="31"/>
      <c r="G111" s="31">
        <v>5417661357.8354998</v>
      </c>
      <c r="H111" s="31"/>
      <c r="I111" s="31">
        <v>48745612086.412399</v>
      </c>
      <c r="J111" s="31"/>
      <c r="K111" s="27">
        <f>GDP!B111</f>
        <v>287713204347.44305</v>
      </c>
      <c r="L111" s="31"/>
      <c r="Q111" s="7">
        <f t="shared" si="26"/>
        <v>0.11114151871211493</v>
      </c>
      <c r="T111" s="31"/>
      <c r="U111" s="31"/>
      <c r="V111" s="31"/>
      <c r="W111" s="31"/>
      <c r="X111" s="32">
        <f t="shared" si="29"/>
        <v>1.8830075491749487E-2</v>
      </c>
      <c r="Y111" s="31"/>
      <c r="Z111" s="7">
        <f t="shared" si="30"/>
        <v>0.16942431334346095</v>
      </c>
      <c r="AA111" s="60"/>
      <c r="AB111" s="53">
        <v>8428.0916415299998</v>
      </c>
      <c r="AC111" s="53">
        <v>4499.8340180300092</v>
      </c>
      <c r="AD111" s="53"/>
      <c r="AE111" s="53"/>
      <c r="AF111" s="53">
        <v>5774</v>
      </c>
      <c r="AG111" s="53">
        <v>9393.9914623900004</v>
      </c>
      <c r="AH111" s="53">
        <v>26928.488769800009</v>
      </c>
      <c r="AI111" s="54">
        <v>58115.944499151999</v>
      </c>
      <c r="AJ111" s="54"/>
      <c r="AK111" s="7">
        <f t="shared" si="37"/>
        <v>0.14502201958798033</v>
      </c>
      <c r="AL111" s="7">
        <f t="shared" si="38"/>
        <v>7.74285621064916E-2</v>
      </c>
      <c r="AM111" s="7"/>
      <c r="AN111" s="7"/>
      <c r="AO111" s="7">
        <f t="shared" si="39"/>
        <v>9.9353112984066724E-2</v>
      </c>
      <c r="AP111" s="7">
        <f t="shared" si="40"/>
        <v>0.16164224023799653</v>
      </c>
      <c r="AQ111" s="7">
        <f t="shared" si="41"/>
        <v>0.4633580164939578</v>
      </c>
      <c r="AR111" s="47"/>
      <c r="AS111" s="7">
        <f t="shared" si="42"/>
        <v>2.9293377968680989E-2</v>
      </c>
      <c r="AT111" s="7">
        <f t="shared" si="43"/>
        <v>1.5639998269234807E-2</v>
      </c>
      <c r="AU111" s="7"/>
      <c r="AV111" s="7"/>
      <c r="AW111" s="7">
        <f t="shared" si="44"/>
        <v>2.0068595784805573E-2</v>
      </c>
      <c r="AX111" s="7">
        <f t="shared" si="45"/>
        <v>3.2650539914204975E-2</v>
      </c>
      <c r="AY111" s="7">
        <f t="shared" si="46"/>
        <v>9.3594900626392918E-2</v>
      </c>
      <c r="AZ111" s="7">
        <f t="shared" si="47"/>
        <v>0.20199262189221967</v>
      </c>
    </row>
    <row r="112" spans="1:52">
      <c r="A112">
        <v>2007</v>
      </c>
      <c r="B112" s="31"/>
      <c r="C112" s="31"/>
      <c r="D112" s="31"/>
      <c r="E112" s="31"/>
      <c r="F112" s="31"/>
      <c r="G112" s="31">
        <v>5525206843.14925</v>
      </c>
      <c r="H112" s="31"/>
      <c r="I112" s="31">
        <v>55863062509.484901</v>
      </c>
      <c r="J112" s="31"/>
      <c r="K112" s="27">
        <f>GDP!B112</f>
        <v>319692999000</v>
      </c>
      <c r="L112" s="31"/>
      <c r="Q112" s="7">
        <f t="shared" si="26"/>
        <v>9.8906264621835466E-2</v>
      </c>
      <c r="T112" s="31"/>
      <c r="U112" s="31"/>
      <c r="V112" s="31"/>
      <c r="W112" s="31"/>
      <c r="X112" s="32">
        <f t="shared" si="29"/>
        <v>1.728285217515586E-2</v>
      </c>
      <c r="Y112" s="31"/>
      <c r="Z112" s="7">
        <f t="shared" si="30"/>
        <v>0.17473971179920927</v>
      </c>
      <c r="AA112" s="60"/>
      <c r="AB112" s="53">
        <v>9246.1466457999995</v>
      </c>
      <c r="AC112" s="53">
        <v>5257.1069659799996</v>
      </c>
      <c r="AD112" s="53"/>
      <c r="AE112" s="53"/>
      <c r="AF112" s="53">
        <v>5695</v>
      </c>
      <c r="AG112" s="53">
        <v>9448.3285917599896</v>
      </c>
      <c r="AH112" s="53">
        <v>29552.710890989983</v>
      </c>
      <c r="AI112" s="54">
        <v>65852.098052012094</v>
      </c>
      <c r="AJ112" s="54"/>
      <c r="AK112" s="7">
        <f t="shared" si="37"/>
        <v>0.14040777620322889</v>
      </c>
      <c r="AL112" s="7">
        <f t="shared" si="38"/>
        <v>7.9832034536360078E-2</v>
      </c>
      <c r="AM112" s="7"/>
      <c r="AN112" s="7"/>
      <c r="AO112" s="7">
        <f t="shared" si="39"/>
        <v>8.6481678920873661E-2</v>
      </c>
      <c r="AP112" s="7">
        <f t="shared" si="40"/>
        <v>0.14347801924697065</v>
      </c>
      <c r="AQ112" s="7">
        <f t="shared" si="41"/>
        <v>0.44877402186409165</v>
      </c>
      <c r="AR112" s="47"/>
      <c r="AS112" s="7">
        <f t="shared" si="42"/>
        <v>2.8921955359429062E-2</v>
      </c>
      <c r="AT112" s="7">
        <f t="shared" si="43"/>
        <v>1.6444235508516716E-2</v>
      </c>
      <c r="AU112" s="7"/>
      <c r="AV112" s="7"/>
      <c r="AW112" s="7">
        <f t="shared" si="44"/>
        <v>1.7813965328655822E-2</v>
      </c>
      <c r="AX112" s="7">
        <f t="shared" si="45"/>
        <v>2.9554380675568027E-2</v>
      </c>
      <c r="AY112" s="7">
        <f t="shared" si="46"/>
        <v>9.244090731868039E-2</v>
      </c>
      <c r="AZ112" s="7">
        <f t="shared" si="47"/>
        <v>0.20598542432270184</v>
      </c>
    </row>
    <row r="113" spans="1:52">
      <c r="A113">
        <v>2008</v>
      </c>
      <c r="B113" s="31"/>
      <c r="C113" s="31"/>
      <c r="D113" s="31"/>
      <c r="E113" s="31"/>
      <c r="F113" s="31"/>
      <c r="G113" s="31">
        <v>5127812938.9899998</v>
      </c>
      <c r="H113" s="31"/>
      <c r="I113" s="31">
        <v>60547710904.695</v>
      </c>
      <c r="J113" s="31"/>
      <c r="K113" s="27">
        <f>GDP!B113</f>
        <v>355708418079.79919</v>
      </c>
      <c r="L113" s="31"/>
      <c r="Q113" s="7">
        <f t="shared" si="26"/>
        <v>8.4690450924914784E-2</v>
      </c>
      <c r="T113" s="31"/>
      <c r="U113" s="31"/>
      <c r="V113" s="31"/>
      <c r="W113" s="31"/>
      <c r="X113" s="32">
        <f t="shared" si="29"/>
        <v>1.44157761760916E-2</v>
      </c>
      <c r="Y113" s="31"/>
      <c r="Z113" s="7">
        <f t="shared" si="30"/>
        <v>0.17021725612102831</v>
      </c>
      <c r="AA113" s="60"/>
      <c r="AB113" s="53">
        <v>10413.94165142999</v>
      </c>
      <c r="AC113" s="53">
        <v>6935.6562873400399</v>
      </c>
      <c r="AD113" s="53"/>
      <c r="AE113" s="53"/>
      <c r="AF113" s="53">
        <v>6246</v>
      </c>
      <c r="AG113" s="53">
        <v>9240.7342906900085</v>
      </c>
      <c r="AH113" s="53">
        <v>32471.490214380035</v>
      </c>
      <c r="AI113" s="54">
        <v>79930.500710681794</v>
      </c>
      <c r="AJ113" s="54"/>
      <c r="AK113" s="7">
        <f t="shared" si="37"/>
        <v>0.13028745671348319</v>
      </c>
      <c r="AL113" s="7">
        <f t="shared" si="38"/>
        <v>8.6771085201186149E-2</v>
      </c>
      <c r="AM113" s="7"/>
      <c r="AN113" s="7"/>
      <c r="AO113" s="7">
        <f t="shared" si="39"/>
        <v>7.8142885937974541E-2</v>
      </c>
      <c r="AP113" s="7">
        <f t="shared" si="40"/>
        <v>0.1156096134582964</v>
      </c>
      <c r="AQ113" s="7">
        <f t="shared" si="41"/>
        <v>0.40624655076182442</v>
      </c>
      <c r="AR113" s="47"/>
      <c r="AS113" s="7">
        <f t="shared" si="42"/>
        <v>2.9276624117154686E-2</v>
      </c>
      <c r="AT113" s="7">
        <f t="shared" si="43"/>
        <v>1.9498150549206578E-2</v>
      </c>
      <c r="AU113" s="7"/>
      <c r="AV113" s="7"/>
      <c r="AW113" s="7">
        <f t="shared" si="44"/>
        <v>1.755932579194339E-2</v>
      </c>
      <c r="AX113" s="7">
        <f t="shared" si="45"/>
        <v>2.5978396408422793E-2</v>
      </c>
      <c r="AY113" s="7">
        <f t="shared" si="46"/>
        <v>9.1286819664457369E-2</v>
      </c>
      <c r="AZ113" s="7">
        <f t="shared" si="47"/>
        <v>0.22470792550304583</v>
      </c>
    </row>
    <row r="114" spans="1:52">
      <c r="A114">
        <v>2009</v>
      </c>
      <c r="B114" s="31"/>
      <c r="C114" s="31"/>
      <c r="D114" s="31"/>
      <c r="E114" s="31"/>
      <c r="F114" s="31"/>
      <c r="G114" s="31">
        <v>4867419926.5305195</v>
      </c>
      <c r="H114" s="31"/>
      <c r="I114" s="31">
        <v>66873288329.169502</v>
      </c>
      <c r="J114" s="31"/>
      <c r="K114" s="27">
        <f>GDP!B114</f>
        <v>365055547688.21094</v>
      </c>
      <c r="L114" s="31"/>
      <c r="Q114" s="7">
        <f t="shared" si="26"/>
        <v>7.2785712324653196E-2</v>
      </c>
      <c r="T114" s="31"/>
      <c r="U114" s="31"/>
      <c r="V114" s="31"/>
      <c r="W114" s="31"/>
      <c r="X114" s="32">
        <f t="shared" si="29"/>
        <v>1.3333367914429609E-2</v>
      </c>
      <c r="Y114" s="31"/>
      <c r="Z114" s="7">
        <f t="shared" si="30"/>
        <v>0.18318661023687574</v>
      </c>
      <c r="AA114" s="60"/>
      <c r="AB114" s="53">
        <v>12184.021283419899</v>
      </c>
      <c r="AC114" s="53">
        <v>8452.2680331200299</v>
      </c>
      <c r="AD114" s="53"/>
      <c r="AE114" s="53"/>
      <c r="AF114" s="53">
        <v>8642</v>
      </c>
      <c r="AG114" s="53">
        <v>9764.3071648299792</v>
      </c>
      <c r="AH114" s="53">
        <v>38217.189956869915</v>
      </c>
      <c r="AI114" s="54">
        <v>94867.432235513203</v>
      </c>
      <c r="AJ114" s="54"/>
      <c r="AK114" s="7">
        <f t="shared" si="37"/>
        <v>0.12843207617522998</v>
      </c>
      <c r="AL114" s="7">
        <f t="shared" si="38"/>
        <v>8.9095570881868577E-2</v>
      </c>
      <c r="AM114" s="7"/>
      <c r="AN114" s="7"/>
      <c r="AO114" s="7">
        <f t="shared" si="39"/>
        <v>9.1095540338288039E-2</v>
      </c>
      <c r="AP114" s="7">
        <f t="shared" si="40"/>
        <v>0.10292580851761216</v>
      </c>
      <c r="AQ114" s="7">
        <f t="shared" si="41"/>
        <v>0.40284836488452441</v>
      </c>
      <c r="AR114" s="47"/>
      <c r="AS114" s="7">
        <f t="shared" si="42"/>
        <v>3.3375800917360962E-2</v>
      </c>
      <c r="AT114" s="7">
        <f t="shared" si="43"/>
        <v>2.3153375114131944E-2</v>
      </c>
      <c r="AU114" s="7"/>
      <c r="AV114" s="7"/>
      <c r="AW114" s="7">
        <f t="shared" si="44"/>
        <v>2.3673109625993182E-2</v>
      </c>
      <c r="AX114" s="7">
        <f t="shared" si="45"/>
        <v>2.6747455905449059E-2</v>
      </c>
      <c r="AY114" s="7">
        <f t="shared" si="46"/>
        <v>0.10468869792251646</v>
      </c>
      <c r="AZ114" s="7">
        <f t="shared" si="47"/>
        <v>0.25987122462945889</v>
      </c>
    </row>
    <row r="115" spans="1:52">
      <c r="A115">
        <v>2010</v>
      </c>
      <c r="B115" s="31"/>
      <c r="C115" s="31"/>
      <c r="D115" s="31"/>
      <c r="E115" s="31"/>
      <c r="F115" s="31"/>
      <c r="G115" s="31">
        <v>4766206334.1742992</v>
      </c>
      <c r="H115" s="31"/>
      <c r="I115" s="31">
        <v>75020402989.214096</v>
      </c>
      <c r="J115" s="31"/>
      <c r="K115" s="27">
        <f>GDP!B115</f>
        <v>419693603624.26923</v>
      </c>
      <c r="L115" s="31"/>
      <c r="Q115" s="7">
        <f t="shared" si="26"/>
        <v>6.3532134516253544E-2</v>
      </c>
      <c r="T115" s="31"/>
      <c r="U115" s="31"/>
      <c r="V115" s="31"/>
      <c r="W115" s="31"/>
      <c r="X115" s="32">
        <f t="shared" si="29"/>
        <v>1.1356394981995595E-2</v>
      </c>
      <c r="Y115" s="31"/>
      <c r="Z115" s="7">
        <f t="shared" si="30"/>
        <v>0.17875040825348418</v>
      </c>
      <c r="AA115" s="60"/>
      <c r="AB115" s="53">
        <v>12680.26270506</v>
      </c>
      <c r="AC115" s="53">
        <v>9181.5630828399699</v>
      </c>
      <c r="AD115" s="53"/>
      <c r="AE115" s="53"/>
      <c r="AF115" s="53">
        <v>8214</v>
      </c>
      <c r="AG115" s="53">
        <v>10605.25484018</v>
      </c>
      <c r="AH115" s="53">
        <v>40757.122409899966</v>
      </c>
      <c r="AI115" s="54">
        <v>109234.51738223911</v>
      </c>
      <c r="AJ115" s="54"/>
      <c r="AK115" s="7">
        <f t="shared" si="37"/>
        <v>0.11608292881167374</v>
      </c>
      <c r="AL115" s="7">
        <f t="shared" si="38"/>
        <v>8.4053679211227403E-2</v>
      </c>
      <c r="AM115" s="7"/>
      <c r="AN115" s="7"/>
      <c r="AO115" s="7">
        <f t="shared" si="39"/>
        <v>7.5196011268646376E-2</v>
      </c>
      <c r="AP115" s="7">
        <f t="shared" si="40"/>
        <v>9.7087029762483776E-2</v>
      </c>
      <c r="AQ115" s="7">
        <f t="shared" si="41"/>
        <v>0.37311578232437759</v>
      </c>
      <c r="AR115" s="47"/>
      <c r="AS115" s="7">
        <f t="shared" si="42"/>
        <v>3.0213142624904064E-2</v>
      </c>
      <c r="AT115" s="7">
        <f t="shared" si="43"/>
        <v>2.1876823958126762E-2</v>
      </c>
      <c r="AU115" s="7"/>
      <c r="AV115" s="7"/>
      <c r="AW115" s="7">
        <f t="shared" si="44"/>
        <v>1.9571420505501879E-2</v>
      </c>
      <c r="AX115" s="7">
        <f t="shared" si="45"/>
        <v>2.5269040911270014E-2</v>
      </c>
      <c r="AY115" s="7">
        <f t="shared" si="46"/>
        <v>9.7111612037785039E-2</v>
      </c>
      <c r="AZ115" s="7">
        <f t="shared" si="47"/>
        <v>0.2602720566597706</v>
      </c>
    </row>
    <row r="116" spans="1:52">
      <c r="A116">
        <v>2011</v>
      </c>
      <c r="B116" s="31"/>
      <c r="C116" s="31"/>
      <c r="D116" s="31"/>
      <c r="E116" s="31"/>
      <c r="F116" s="31"/>
      <c r="G116" s="31">
        <v>5039095139.8097601</v>
      </c>
      <c r="H116" s="31"/>
      <c r="I116" s="31">
        <v>83766756415.547104</v>
      </c>
      <c r="J116" s="31"/>
      <c r="K116" s="27">
        <f>GDP!B116</f>
        <v>469854824406.03571</v>
      </c>
      <c r="L116" s="31"/>
      <c r="Q116" s="7">
        <f t="shared" si="26"/>
        <v>6.0156264315786551E-2</v>
      </c>
      <c r="T116" s="31"/>
      <c r="U116" s="31"/>
      <c r="V116" s="31"/>
      <c r="W116" s="31"/>
      <c r="X116" s="32">
        <f t="shared" si="29"/>
        <v>1.072479174004418E-2</v>
      </c>
      <c r="Y116" s="31"/>
      <c r="Z116" s="7">
        <f t="shared" si="30"/>
        <v>0.17828220987501911</v>
      </c>
      <c r="AA116" s="60"/>
      <c r="AB116" s="53">
        <v>13533.344512039999</v>
      </c>
      <c r="AC116" s="53">
        <v>10393.00013183983</v>
      </c>
      <c r="AD116" s="53"/>
      <c r="AE116" s="53"/>
      <c r="AF116" s="53">
        <v>8464</v>
      </c>
      <c r="AG116" s="53">
        <v>11638.912945869999</v>
      </c>
      <c r="AH116" s="53">
        <v>42897.255227189846</v>
      </c>
      <c r="AI116" s="54">
        <v>111891.82099848081</v>
      </c>
      <c r="AJ116" s="54"/>
      <c r="AK116" s="7">
        <f t="shared" si="37"/>
        <v>0.12095025705430021</v>
      </c>
      <c r="AL116" s="7">
        <f t="shared" si="38"/>
        <v>9.288435954564489E-2</v>
      </c>
      <c r="AM116" s="7"/>
      <c r="AN116" s="7"/>
      <c r="AO116" s="7">
        <f t="shared" si="39"/>
        <v>7.5644492371921612E-2</v>
      </c>
      <c r="AP116" s="7">
        <f t="shared" si="40"/>
        <v>0.104019336194627</v>
      </c>
      <c r="AQ116" s="7">
        <f t="shared" si="41"/>
        <v>0.38338150942929311</v>
      </c>
      <c r="AR116" s="47"/>
      <c r="AS116" s="7">
        <f t="shared" si="42"/>
        <v>2.8803246894714977E-2</v>
      </c>
      <c r="AT116" s="7">
        <f t="shared" si="43"/>
        <v>2.2119598633424872E-2</v>
      </c>
      <c r="AU116" s="7"/>
      <c r="AV116" s="7"/>
      <c r="AW116" s="7">
        <f t="shared" si="44"/>
        <v>1.8014074902177959E-2</v>
      </c>
      <c r="AX116" s="7">
        <f t="shared" si="45"/>
        <v>2.4771296028689851E-2</v>
      </c>
      <c r="AY116" s="7">
        <f t="shared" si="46"/>
        <v>9.1298956611583507E-2</v>
      </c>
      <c r="AZ116" s="7">
        <f t="shared" si="47"/>
        <v>0.23814126233550589</v>
      </c>
    </row>
    <row r="117" spans="1:52">
      <c r="A117">
        <v>2012</v>
      </c>
      <c r="B117" s="31"/>
      <c r="C117" s="31"/>
      <c r="D117" s="31"/>
      <c r="E117" s="31"/>
      <c r="F117" s="31"/>
      <c r="G117" s="31">
        <v>5233112614.6472502</v>
      </c>
      <c r="H117" s="31"/>
      <c r="I117" s="31">
        <v>90891413987.795807</v>
      </c>
      <c r="J117" s="31"/>
      <c r="K117" s="27">
        <f>GDP!B117</f>
        <v>508191043288.82672</v>
      </c>
      <c r="L117" s="31"/>
      <c r="Q117" s="7">
        <f t="shared" si="26"/>
        <v>5.7575434081704485E-2</v>
      </c>
      <c r="T117" s="31"/>
      <c r="U117" s="31"/>
      <c r="V117" s="31"/>
      <c r="W117" s="31"/>
      <c r="X117" s="32">
        <f t="shared" si="29"/>
        <v>1.0297530198053979E-2</v>
      </c>
      <c r="Y117" s="31"/>
      <c r="Z117" s="7">
        <f t="shared" si="30"/>
        <v>0.17885284518117398</v>
      </c>
      <c r="AA117" s="60"/>
      <c r="AB117" s="53">
        <v>15052.091558699889</v>
      </c>
      <c r="AC117" s="53">
        <v>12708.58155041974</v>
      </c>
      <c r="AD117" s="53"/>
      <c r="AE117" s="53"/>
      <c r="AF117" s="53">
        <v>9195</v>
      </c>
      <c r="AG117" s="53">
        <v>11610.526856549999</v>
      </c>
      <c r="AH117" s="53">
        <v>49715.896195549649</v>
      </c>
      <c r="AI117" s="54">
        <v>126850.04843945571</v>
      </c>
      <c r="AJ117" s="54"/>
      <c r="AK117" s="7">
        <f t="shared" si="37"/>
        <v>0.11866051092510307</v>
      </c>
      <c r="AL117" s="7">
        <f t="shared" si="38"/>
        <v>0.10018586281017797</v>
      </c>
      <c r="AM117" s="7"/>
      <c r="AN117" s="7"/>
      <c r="AO117" s="7">
        <f t="shared" si="39"/>
        <v>7.248716191376689E-2</v>
      </c>
      <c r="AP117" s="7">
        <f t="shared" si="40"/>
        <v>9.1529542159312541E-2</v>
      </c>
      <c r="AQ117" s="7">
        <f t="shared" si="41"/>
        <v>0.39192650540672486</v>
      </c>
      <c r="AR117" s="47"/>
      <c r="AS117" s="7">
        <f t="shared" si="42"/>
        <v>2.9618962706009638E-2</v>
      </c>
      <c r="AT117" s="7">
        <f t="shared" si="43"/>
        <v>2.5007488263024954E-2</v>
      </c>
      <c r="AU117" s="7"/>
      <c r="AV117" s="7"/>
      <c r="AW117" s="7">
        <f t="shared" si="44"/>
        <v>1.8093589254334984E-2</v>
      </c>
      <c r="AX117" s="7">
        <f t="shared" si="45"/>
        <v>2.2846775853055008E-2</v>
      </c>
      <c r="AY117" s="7">
        <f t="shared" si="46"/>
        <v>9.7829146837784736E-2</v>
      </c>
      <c r="AZ117" s="7">
        <f t="shared" si="47"/>
        <v>0.2496109487064718</v>
      </c>
    </row>
    <row r="118" spans="1:52">
      <c r="A118">
        <v>2013</v>
      </c>
      <c r="B118" s="31"/>
      <c r="C118" s="31"/>
      <c r="D118" s="31"/>
      <c r="E118" s="31"/>
      <c r="F118" s="31"/>
      <c r="G118" s="31">
        <v>5723824319.1131001</v>
      </c>
      <c r="H118" s="31"/>
      <c r="I118" s="33">
        <v>101588877627.877</v>
      </c>
      <c r="J118" s="33"/>
      <c r="K118" s="27">
        <f>GDP!B118</f>
        <v>546907521738.20929</v>
      </c>
      <c r="L118" s="33"/>
      <c r="Q118" s="7">
        <f t="shared" si="26"/>
        <v>5.634302152721516E-2</v>
      </c>
      <c r="T118" s="31"/>
      <c r="U118" s="31"/>
      <c r="V118" s="31"/>
      <c r="W118" s="31"/>
      <c r="X118" s="32">
        <f t="shared" si="29"/>
        <v>1.046579922858137E-2</v>
      </c>
      <c r="Y118" s="31"/>
      <c r="Z118" s="7">
        <f t="shared" si="30"/>
        <v>0.18575147276271145</v>
      </c>
      <c r="AA118" s="60"/>
      <c r="AB118" s="53">
        <v>17345</v>
      </c>
      <c r="AC118" s="53">
        <v>11201</v>
      </c>
      <c r="AD118" s="53"/>
      <c r="AE118" s="53"/>
      <c r="AF118" s="53">
        <v>8576</v>
      </c>
      <c r="AG118" s="53">
        <v>12849</v>
      </c>
      <c r="AH118" s="53">
        <v>50123.199999999997</v>
      </c>
      <c r="AI118" s="54">
        <v>145429.43956204801</v>
      </c>
      <c r="AJ118" s="54"/>
      <c r="AK118" s="7">
        <f t="shared" si="37"/>
        <v>0.11926746092286006</v>
      </c>
      <c r="AL118" s="7">
        <f t="shared" si="38"/>
        <v>7.702016891305595E-2</v>
      </c>
      <c r="AM118" s="7"/>
      <c r="AN118" s="7"/>
      <c r="AO118" s="7">
        <f t="shared" si="39"/>
        <v>5.8970178430351565E-2</v>
      </c>
      <c r="AP118" s="7">
        <f t="shared" si="40"/>
        <v>8.8352124842769039E-2</v>
      </c>
      <c r="AQ118" s="7">
        <f t="shared" si="41"/>
        <v>0.34465648874769095</v>
      </c>
      <c r="AR118" s="47"/>
      <c r="AS118" s="7">
        <f t="shared" si="42"/>
        <v>3.1714685409469666E-2</v>
      </c>
      <c r="AT118" s="7">
        <f t="shared" si="43"/>
        <v>2.0480610623895633E-2</v>
      </c>
      <c r="AU118" s="7"/>
      <c r="AV118" s="7"/>
      <c r="AW118" s="7">
        <f t="shared" si="44"/>
        <v>1.5680896054863756E-2</v>
      </c>
      <c r="AX118" s="7">
        <f t="shared" si="45"/>
        <v>2.3493917141901167E-2</v>
      </c>
      <c r="AY118" s="7">
        <f t="shared" si="46"/>
        <v>9.1648401251999426E-2</v>
      </c>
      <c r="AZ118" s="7">
        <f t="shared" si="47"/>
        <v>0.26591230469794375</v>
      </c>
    </row>
  </sheetData>
  <mergeCells count="6">
    <mergeCell ref="AS3:AZ3"/>
    <mergeCell ref="AB3:AI3"/>
    <mergeCell ref="AB5:AI5"/>
    <mergeCell ref="T3:Z3"/>
    <mergeCell ref="M3:R3"/>
    <mergeCell ref="AK3:AQ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A4" sqref="A4:D118"/>
    </sheetView>
  </sheetViews>
  <sheetFormatPr baseColWidth="10" defaultRowHeight="15" x14ac:dyDescent="0"/>
  <sheetData>
    <row r="1" spans="1:6" ht="20">
      <c r="F1" s="75" t="s">
        <v>66</v>
      </c>
    </row>
    <row r="2" spans="1:6">
      <c r="B2" t="s">
        <v>63</v>
      </c>
    </row>
    <row r="3" spans="1:6">
      <c r="B3" t="s">
        <v>64</v>
      </c>
    </row>
    <row r="4" spans="1:6">
      <c r="B4" t="s">
        <v>30</v>
      </c>
      <c r="C4" t="s">
        <v>65</v>
      </c>
      <c r="D4" t="s">
        <v>67</v>
      </c>
    </row>
    <row r="5" spans="1:6">
      <c r="A5" s="8">
        <v>1900</v>
      </c>
      <c r="B5" s="72">
        <f>100*expenditure!T5</f>
        <v>4.0961512003515561E-2</v>
      </c>
      <c r="C5" s="72"/>
    </row>
    <row r="6" spans="1:6">
      <c r="A6" s="8">
        <v>1901</v>
      </c>
      <c r="B6" s="72">
        <f>100*expenditure!T6</f>
        <v>4.0615311845272152E-2</v>
      </c>
      <c r="C6" s="72"/>
    </row>
    <row r="7" spans="1:6">
      <c r="A7" s="8">
        <v>1902</v>
      </c>
      <c r="B7" s="72">
        <f>100*expenditure!T7</f>
        <v>4.4309790282034509E-2</v>
      </c>
      <c r="C7" s="72"/>
    </row>
    <row r="8" spans="1:6">
      <c r="A8" s="8">
        <v>1903</v>
      </c>
      <c r="B8" s="72">
        <f>100*expenditure!T8</f>
        <v>4.1368722335207553E-2</v>
      </c>
      <c r="C8" s="72"/>
    </row>
    <row r="9" spans="1:6">
      <c r="A9" s="8">
        <v>1904</v>
      </c>
      <c r="B9" s="72">
        <f>100*expenditure!T9</f>
        <v>4.4631924840633636E-2</v>
      </c>
      <c r="C9" s="72"/>
    </row>
    <row r="10" spans="1:6">
      <c r="A10" s="8">
        <v>1905</v>
      </c>
      <c r="B10" s="72">
        <f>100*expenditure!T10</f>
        <v>4.8307566190110347E-2</v>
      </c>
      <c r="C10" s="72"/>
    </row>
    <row r="11" spans="1:6">
      <c r="A11" s="8">
        <v>1906</v>
      </c>
      <c r="B11" s="72">
        <f>100*expenditure!T11</f>
        <v>8.3014140793163313E-2</v>
      </c>
      <c r="C11" s="72"/>
    </row>
    <row r="12" spans="1:6">
      <c r="A12" s="8">
        <v>1907</v>
      </c>
      <c r="B12" s="72">
        <f>100*expenditure!T12</f>
        <v>9.5848779179842997E-2</v>
      </c>
      <c r="C12" s="72"/>
    </row>
    <row r="13" spans="1:6">
      <c r="A13" s="8">
        <v>1908</v>
      </c>
      <c r="B13" s="72">
        <f>100*expenditure!T13</f>
        <v>9.779956482013738E-2</v>
      </c>
      <c r="C13" s="72"/>
    </row>
    <row r="14" spans="1:6">
      <c r="A14" s="8">
        <v>1909</v>
      </c>
      <c r="B14" s="72">
        <f>100*expenditure!T14</f>
        <v>8.1032215569524085E-2</v>
      </c>
      <c r="C14" s="72"/>
    </row>
    <row r="15" spans="1:6">
      <c r="A15" s="8">
        <v>1910</v>
      </c>
      <c r="B15" s="72">
        <f>100*expenditure!T15</f>
        <v>7.9515532704991537E-2</v>
      </c>
      <c r="C15" s="72"/>
    </row>
    <row r="16" spans="1:6">
      <c r="A16" s="8">
        <v>1911</v>
      </c>
      <c r="B16" s="72">
        <f>100*expenditure!T16</f>
        <v>8.581869021531166E-2</v>
      </c>
      <c r="C16" s="72"/>
    </row>
    <row r="17" spans="1:3">
      <c r="A17" s="8">
        <v>1912</v>
      </c>
      <c r="B17" s="72">
        <f>100*expenditure!T17</f>
        <v>8.5034455852918231E-2</v>
      </c>
      <c r="C17" s="72"/>
    </row>
    <row r="18" spans="1:3">
      <c r="A18" s="8">
        <v>1913</v>
      </c>
      <c r="B18" s="72">
        <f>100*expenditure!T18</f>
        <v>0.11524953901845447</v>
      </c>
      <c r="C18" s="72"/>
    </row>
    <row r="19" spans="1:3">
      <c r="A19" s="8">
        <v>1914</v>
      </c>
      <c r="B19" s="72">
        <f>100*expenditure!T19</f>
        <v>8.9256873066504955E-2</v>
      </c>
      <c r="C19" s="72"/>
    </row>
    <row r="20" spans="1:3">
      <c r="A20" s="8">
        <v>1915</v>
      </c>
      <c r="B20" s="72">
        <f>100*expenditure!T20</f>
        <v>6.741058788103399E-2</v>
      </c>
      <c r="C20" s="72"/>
    </row>
    <row r="21" spans="1:3">
      <c r="A21" s="8">
        <v>1916</v>
      </c>
      <c r="B21" s="72">
        <f>100*expenditure!T21</f>
        <v>6.5462429606353123E-2</v>
      </c>
      <c r="C21" s="72"/>
    </row>
    <row r="22" spans="1:3">
      <c r="A22" s="8">
        <v>1917</v>
      </c>
      <c r="B22" s="72">
        <f>100*expenditure!T22</f>
        <v>6.6599549566097468E-2</v>
      </c>
      <c r="C22" s="72"/>
    </row>
    <row r="23" spans="1:3">
      <c r="A23" s="8">
        <v>1918</v>
      </c>
      <c r="B23" s="72">
        <f>100*expenditure!T23</f>
        <v>6.0727810168484872E-2</v>
      </c>
      <c r="C23" s="72"/>
    </row>
    <row r="24" spans="1:3">
      <c r="A24" s="8">
        <v>1919</v>
      </c>
      <c r="B24" s="72">
        <f>100*expenditure!T24</f>
        <v>6.1797369850547575E-2</v>
      </c>
      <c r="C24" s="72"/>
    </row>
    <row r="25" spans="1:3">
      <c r="A25" s="8">
        <v>1920</v>
      </c>
      <c r="B25" s="72">
        <f>100*expenditure!T25</f>
        <v>6.6965581541367059E-2</v>
      </c>
      <c r="C25" s="72"/>
    </row>
    <row r="26" spans="1:3">
      <c r="A26" s="8">
        <v>1921</v>
      </c>
      <c r="B26" s="72">
        <f>100*expenditure!T26</f>
        <v>8.1718843470031416E-2</v>
      </c>
      <c r="C26" s="72"/>
    </row>
    <row r="27" spans="1:3">
      <c r="A27" s="8">
        <v>1922</v>
      </c>
      <c r="B27" s="72">
        <f>100*expenditure!T27</f>
        <v>8.279236901175821E-2</v>
      </c>
      <c r="C27" s="72"/>
    </row>
    <row r="28" spans="1:3">
      <c r="A28" s="8">
        <v>1923</v>
      </c>
      <c r="B28" s="72">
        <f>100*expenditure!T28</f>
        <v>7.4259828598482278E-2</v>
      </c>
      <c r="C28" s="72"/>
    </row>
    <row r="29" spans="1:3">
      <c r="A29" s="8">
        <v>1924</v>
      </c>
      <c r="B29" s="72">
        <f>100*expenditure!T29</f>
        <v>8.5841729848116138E-2</v>
      </c>
      <c r="C29" s="72"/>
    </row>
    <row r="30" spans="1:3">
      <c r="A30" s="8">
        <v>1925</v>
      </c>
      <c r="B30" s="72">
        <f>100*expenditure!T30</f>
        <v>9.0882220864502802E-2</v>
      </c>
      <c r="C30" s="72"/>
    </row>
    <row r="31" spans="1:3">
      <c r="A31" s="8">
        <v>1926</v>
      </c>
      <c r="B31" s="72">
        <f>100*expenditure!T31</f>
        <v>0.11360369289442551</v>
      </c>
      <c r="C31" s="72"/>
    </row>
    <row r="32" spans="1:3">
      <c r="A32" s="8">
        <v>1927</v>
      </c>
      <c r="B32" s="72">
        <f>100*expenditure!T32</f>
        <v>0.12875132405282003</v>
      </c>
      <c r="C32" s="72"/>
    </row>
    <row r="33" spans="1:3">
      <c r="A33" s="8">
        <v>1928</v>
      </c>
      <c r="B33" s="72">
        <f>100*expenditure!T33</f>
        <v>0.12177391382556324</v>
      </c>
      <c r="C33" s="72"/>
    </row>
    <row r="34" spans="1:3">
      <c r="A34" s="8">
        <v>1929</v>
      </c>
      <c r="B34" s="72">
        <f>100*expenditure!T34</f>
        <v>0.12826460583966248</v>
      </c>
      <c r="C34" s="72"/>
    </row>
    <row r="35" spans="1:3">
      <c r="A35" s="8">
        <v>1930</v>
      </c>
      <c r="B35" s="72">
        <f>100*expenditure!T35</f>
        <v>0.29743602980981565</v>
      </c>
      <c r="C35" s="72"/>
    </row>
    <row r="36" spans="1:3">
      <c r="A36" s="8">
        <v>1931</v>
      </c>
      <c r="B36" s="72">
        <f>100*expenditure!T36</f>
        <v>0.39099723637731432</v>
      </c>
      <c r="C36" s="72"/>
    </row>
    <row r="37" spans="1:3">
      <c r="A37" s="8">
        <v>1932</v>
      </c>
      <c r="B37" s="72">
        <f>100*expenditure!T37</f>
        <v>0.24002345849903281</v>
      </c>
      <c r="C37" s="72"/>
    </row>
    <row r="38" spans="1:3">
      <c r="A38" s="8">
        <v>1933</v>
      </c>
      <c r="B38" s="72">
        <f>100*expenditure!T38</f>
        <v>0.428383818262566</v>
      </c>
      <c r="C38" s="72"/>
    </row>
    <row r="39" spans="1:3">
      <c r="A39" s="8">
        <v>1934</v>
      </c>
      <c r="B39" s="72">
        <f>100*expenditure!T39</f>
        <v>0.38958956838469377</v>
      </c>
      <c r="C39" s="72"/>
    </row>
    <row r="40" spans="1:3">
      <c r="A40" s="8">
        <v>1935</v>
      </c>
      <c r="B40" s="72">
        <f>100*expenditure!T40</f>
        <v>0.33652128255023889</v>
      </c>
      <c r="C40" s="72"/>
    </row>
    <row r="41" spans="1:3">
      <c r="A41" s="8">
        <v>1936</v>
      </c>
      <c r="B41" s="72">
        <f>100*expenditure!T41</f>
        <v>0.410203176033832</v>
      </c>
      <c r="C41" s="72">
        <f>B41+(100*expenditure!U41)</f>
        <v>0.60237253537622482</v>
      </c>
    </row>
    <row r="42" spans="1:3">
      <c r="A42" s="8">
        <v>1937</v>
      </c>
      <c r="B42" s="72">
        <f>100*expenditure!T42</f>
        <v>0.38922696358250103</v>
      </c>
      <c r="C42" s="72">
        <f>B42+(100*expenditure!U42)</f>
        <v>0.57754990723881217</v>
      </c>
    </row>
    <row r="43" spans="1:3">
      <c r="A43" s="8">
        <v>1938</v>
      </c>
      <c r="B43" s="72">
        <f>100*expenditure!T43</f>
        <v>0.4888725804361202</v>
      </c>
      <c r="C43" s="72">
        <f>B43+(100*expenditure!U43)</f>
        <v>0.72170489972188989</v>
      </c>
    </row>
    <row r="44" spans="1:3">
      <c r="A44" s="8">
        <v>1939</v>
      </c>
      <c r="B44" s="72">
        <f>100*expenditure!T44</f>
        <v>0.43937623512648011</v>
      </c>
      <c r="C44" s="72">
        <f>B44+(100*expenditure!U44)</f>
        <v>0.68250945897539161</v>
      </c>
    </row>
    <row r="45" spans="1:3">
      <c r="A45" s="8">
        <v>1940</v>
      </c>
      <c r="B45" s="72">
        <f>100*expenditure!T45</f>
        <v>0.38353418226577091</v>
      </c>
      <c r="C45" s="72">
        <f>B45+(100*expenditure!U45)</f>
        <v>0.62488175873635909</v>
      </c>
    </row>
    <row r="46" spans="1:3">
      <c r="A46" s="8">
        <v>1941</v>
      </c>
      <c r="B46" s="72">
        <f>100*expenditure!T46</f>
        <v>1.0075063740268591</v>
      </c>
      <c r="C46" s="72">
        <f>B46+(100*expenditure!U46)</f>
        <v>1.414009911037696</v>
      </c>
    </row>
    <row r="47" spans="1:3">
      <c r="A47" s="8">
        <v>1942</v>
      </c>
      <c r="B47" s="72">
        <f>100*expenditure!T47</f>
        <v>0.99814214204531693</v>
      </c>
      <c r="C47" s="72">
        <f>B47+(100*expenditure!U47)</f>
        <v>1.3770206756462648</v>
      </c>
    </row>
    <row r="48" spans="1:3">
      <c r="A48" s="8">
        <v>1943</v>
      </c>
      <c r="B48" s="72">
        <f>100*expenditure!T48</f>
        <v>0.87232252447845549</v>
      </c>
      <c r="C48" s="72">
        <f>B48+(100*expenditure!U48)</f>
        <v>1.2010369621994603</v>
      </c>
    </row>
    <row r="49" spans="1:6">
      <c r="A49" s="8">
        <v>1944</v>
      </c>
      <c r="B49" s="72">
        <f>100*expenditure!T49</f>
        <v>1.0077263200895155</v>
      </c>
      <c r="C49" s="72">
        <f>B49+(100*expenditure!U49)</f>
        <v>1.3433343693941706</v>
      </c>
    </row>
    <row r="50" spans="1:6">
      <c r="A50" s="8">
        <v>1945</v>
      </c>
      <c r="B50" s="72">
        <f>100*expenditure!T50</f>
        <v>1.0647178466052918</v>
      </c>
      <c r="C50" s="72">
        <f>B50+(100*expenditure!U50)</f>
        <v>1.4271197781468168</v>
      </c>
    </row>
    <row r="51" spans="1:6">
      <c r="A51" s="8">
        <v>1946</v>
      </c>
      <c r="B51" s="72">
        <f>100*expenditure!T51</f>
        <v>1.6164621528835936</v>
      </c>
      <c r="C51" s="72">
        <f>B51+(100*expenditure!U51)</f>
        <v>2.0541926447998553</v>
      </c>
    </row>
    <row r="52" spans="1:6">
      <c r="A52" s="8">
        <v>1947</v>
      </c>
      <c r="B52" s="72">
        <f>100*expenditure!T52</f>
        <v>0.84266502262714127</v>
      </c>
      <c r="C52" s="72">
        <f>B52+(100*expenditure!U52)</f>
        <v>1.2776068240226928</v>
      </c>
    </row>
    <row r="53" spans="1:6">
      <c r="A53" s="8">
        <v>1948</v>
      </c>
      <c r="B53" s="72"/>
      <c r="C53" s="72"/>
      <c r="D53" s="72"/>
      <c r="E53" s="72"/>
      <c r="F53" s="72"/>
    </row>
    <row r="54" spans="1:6">
      <c r="A54" s="8">
        <v>1949</v>
      </c>
      <c r="B54" s="72"/>
      <c r="C54" s="72"/>
      <c r="D54" s="72"/>
      <c r="E54" s="72"/>
      <c r="F54" s="72"/>
    </row>
    <row r="55" spans="1:6">
      <c r="A55" s="8">
        <v>1950</v>
      </c>
      <c r="B55" s="72"/>
      <c r="C55" s="72"/>
      <c r="D55" s="72"/>
      <c r="E55" s="72"/>
      <c r="F55" s="72"/>
    </row>
    <row r="56" spans="1:6">
      <c r="A56" s="8">
        <v>1951</v>
      </c>
      <c r="B56" s="72">
        <f>100*expenditure!T56</f>
        <v>1.5950565946881312</v>
      </c>
      <c r="C56" s="72">
        <f>B56+(100*expenditure!U56)</f>
        <v>2.1115221205763364</v>
      </c>
    </row>
    <row r="57" spans="1:6">
      <c r="A57" s="8">
        <v>1952</v>
      </c>
      <c r="B57" s="72">
        <f>100*expenditure!T57</f>
        <v>1.5650292643357437</v>
      </c>
      <c r="C57" s="72">
        <f>B57+(100*expenditure!U57)</f>
        <v>2.0183622967963939</v>
      </c>
    </row>
    <row r="58" spans="1:6">
      <c r="A58" s="8">
        <v>1953</v>
      </c>
      <c r="B58" s="72">
        <f>100*expenditure!T58</f>
        <v>1.7444084847615604</v>
      </c>
      <c r="C58" s="72">
        <f>B58+(100*expenditure!U58)</f>
        <v>2.1672612202402837</v>
      </c>
    </row>
    <row r="59" spans="1:6">
      <c r="A59" s="8">
        <v>1954</v>
      </c>
      <c r="B59" s="72">
        <f>100*expenditure!T59</f>
        <v>1.5132211571278891</v>
      </c>
      <c r="C59" s="72">
        <f>B59+(100*expenditure!U59)</f>
        <v>1.8873488419883426</v>
      </c>
    </row>
    <row r="60" spans="1:6">
      <c r="A60" s="8">
        <v>1955</v>
      </c>
      <c r="B60" s="72">
        <f>100*expenditure!T60</f>
        <v>1.5565805898196254</v>
      </c>
      <c r="C60" s="72">
        <f>B60+(100*expenditure!U60)</f>
        <v>1.9673972588034976</v>
      </c>
    </row>
    <row r="61" spans="1:6">
      <c r="A61" s="8">
        <v>1956</v>
      </c>
      <c r="B61" s="72">
        <f>100*expenditure!T61</f>
        <v>2.0106395160474042</v>
      </c>
      <c r="C61" s="72">
        <f>B61+(100*expenditure!U61)</f>
        <v>2.5140843922674985</v>
      </c>
    </row>
    <row r="62" spans="1:6">
      <c r="A62" s="8">
        <v>1957</v>
      </c>
      <c r="B62" s="72">
        <f>100*expenditure!T62</f>
        <v>2.1668216231825541</v>
      </c>
      <c r="C62" s="72">
        <f>B62+(100*expenditure!U62)</f>
        <v>2.6604258051255814</v>
      </c>
    </row>
    <row r="63" spans="1:6">
      <c r="A63" s="8">
        <v>1958</v>
      </c>
      <c r="B63" s="72">
        <f>100*expenditure!T63</f>
        <v>2.5401060125412998</v>
      </c>
      <c r="C63" s="72">
        <f>B63+(100*expenditure!U63)</f>
        <v>2.8826039134126473</v>
      </c>
    </row>
    <row r="64" spans="1:6">
      <c r="A64" s="8">
        <v>1959</v>
      </c>
      <c r="B64" s="72">
        <f>100*expenditure!T64</f>
        <v>2.6132688203340448</v>
      </c>
      <c r="C64" s="72">
        <f>B64+(100*expenditure!U64)</f>
        <v>2.9802778560772603</v>
      </c>
    </row>
    <row r="65" spans="1:3">
      <c r="A65" s="8">
        <v>1960</v>
      </c>
      <c r="B65" s="72">
        <f>100*expenditure!T65</f>
        <v>2.457764505115291</v>
      </c>
      <c r="C65" s="72">
        <f>B65+(100*expenditure!U65)</f>
        <v>2.8533538632740094</v>
      </c>
    </row>
    <row r="66" spans="1:3">
      <c r="A66" s="8">
        <v>1961</v>
      </c>
      <c r="B66" s="72">
        <f>100*expenditure!T66</f>
        <v>2.8517376702351083</v>
      </c>
      <c r="C66" s="72">
        <f>B66+(100*expenditure!U66)</f>
        <v>3.2846710310555012</v>
      </c>
    </row>
    <row r="67" spans="1:3">
      <c r="A67" s="8">
        <v>1962</v>
      </c>
      <c r="B67" s="72">
        <f>100*expenditure!T67</f>
        <v>2.9538651337440789</v>
      </c>
      <c r="C67" s="72">
        <f>B67+(100*expenditure!U67)</f>
        <v>3.452120467317449</v>
      </c>
    </row>
    <row r="68" spans="1:3">
      <c r="A68" s="8">
        <v>1963</v>
      </c>
      <c r="B68" s="72">
        <f>100*expenditure!T68</f>
        <v>3.5337037791588553</v>
      </c>
      <c r="C68" s="72">
        <f>B68+(100*expenditure!U68)</f>
        <v>6.1954308870478219</v>
      </c>
    </row>
    <row r="69" spans="1:3">
      <c r="A69" s="8">
        <v>1964</v>
      </c>
      <c r="B69" s="72">
        <f>100*expenditure!T69</f>
        <v>3.6690936628343795</v>
      </c>
      <c r="C69" s="72">
        <f>B69+(100*expenditure!U69)</f>
        <v>5.018607429110693</v>
      </c>
    </row>
    <row r="70" spans="1:3">
      <c r="A70" s="8">
        <v>1965</v>
      </c>
      <c r="B70" s="72">
        <f>100*expenditure!T70</f>
        <v>4.9164574614115715</v>
      </c>
      <c r="C70" s="72">
        <f>B70+(100*expenditure!U70)</f>
        <v>5.8050768148818586</v>
      </c>
    </row>
    <row r="71" spans="1:3">
      <c r="A71" s="8">
        <v>1966</v>
      </c>
      <c r="B71" s="72">
        <f>100*expenditure!T71</f>
        <v>5.0909030658803394</v>
      </c>
      <c r="C71" s="72">
        <f>B71+(100*expenditure!U71)</f>
        <v>6.020060573582569</v>
      </c>
    </row>
    <row r="72" spans="1:3">
      <c r="A72" s="8">
        <v>1967</v>
      </c>
      <c r="B72" s="72">
        <f>100*expenditure!T72</f>
        <v>6.2488248077167245</v>
      </c>
      <c r="C72" s="72">
        <f>B72+(100*expenditure!U72)</f>
        <v>7.4268998589092092</v>
      </c>
    </row>
    <row r="73" spans="1:3">
      <c r="A73" s="8">
        <v>1968</v>
      </c>
      <c r="B73" s="72">
        <f>100*expenditure!T73</f>
        <v>3.7895004556884362</v>
      </c>
      <c r="C73" s="72">
        <f>B73+(100*expenditure!U73)</f>
        <v>4.5148526901514989</v>
      </c>
    </row>
    <row r="74" spans="1:3">
      <c r="A74" s="8">
        <v>1969</v>
      </c>
      <c r="B74" s="72">
        <f>100*expenditure!T74</f>
        <v>2.9819341059928774</v>
      </c>
      <c r="C74" s="72">
        <f>B74+(100*expenditure!U74)</f>
        <v>3.6621837670900774</v>
      </c>
    </row>
    <row r="75" spans="1:3">
      <c r="A75" s="8">
        <v>1970</v>
      </c>
      <c r="B75" s="72">
        <f>100*expenditure!T75</f>
        <v>3.5450349851784244</v>
      </c>
      <c r="C75" s="72">
        <f>B75+(100*expenditure!U75)</f>
        <v>4.5885331864607837</v>
      </c>
    </row>
    <row r="76" spans="1:3">
      <c r="A76" s="34">
        <v>1971</v>
      </c>
      <c r="B76" s="72">
        <f>100*expenditure!T76</f>
        <v>3.6571674313360218</v>
      </c>
      <c r="C76" s="72">
        <f>B76+(100*expenditure!U76)</f>
        <v>4.6361451967464564</v>
      </c>
    </row>
    <row r="77" spans="1:3">
      <c r="A77" s="52">
        <v>1972</v>
      </c>
      <c r="B77" s="72">
        <f>100*expenditure!T77</f>
        <v>3.8460439928857642</v>
      </c>
      <c r="C77" s="72">
        <f>B77+(100*expenditure!U77)</f>
        <v>4.8158067311189736</v>
      </c>
    </row>
    <row r="78" spans="1:3">
      <c r="A78" s="34">
        <v>1973</v>
      </c>
      <c r="B78" s="72">
        <f>100*expenditure!T78</f>
        <v>3.6309284868467766</v>
      </c>
      <c r="C78" s="72">
        <f>B78+(100*expenditure!U78)</f>
        <v>4.5048979897912984</v>
      </c>
    </row>
    <row r="79" spans="1:3">
      <c r="A79" s="52">
        <v>1974</v>
      </c>
      <c r="B79" s="72">
        <f>100*expenditure!T79</f>
        <v>3.7943267370823395</v>
      </c>
      <c r="C79" s="72">
        <f>B79+(100*expenditure!U79)</f>
        <v>4.7692863090809894</v>
      </c>
    </row>
    <row r="80" spans="1:3">
      <c r="A80" s="34">
        <v>1975</v>
      </c>
      <c r="B80" s="72">
        <f>100*expenditure!T80</f>
        <v>3.7436220089869869</v>
      </c>
      <c r="C80" s="72">
        <f>B80+(100*expenditure!U80)</f>
        <v>4.7435339726151753</v>
      </c>
    </row>
    <row r="81" spans="1:3">
      <c r="A81">
        <v>1976</v>
      </c>
      <c r="B81" s="72">
        <f>100*expenditure!T81</f>
        <v>4.0885475229670325</v>
      </c>
      <c r="C81" s="72">
        <f>B81+(100*expenditure!U81)</f>
        <v>5.3039034333255515</v>
      </c>
    </row>
    <row r="82" spans="1:3">
      <c r="A82">
        <v>1977</v>
      </c>
      <c r="B82" s="72">
        <f>100*expenditure!T82</f>
        <v>3.8853224455038924</v>
      </c>
      <c r="C82" s="72">
        <f>B82+(100*expenditure!U82)</f>
        <v>5.1013748925407185</v>
      </c>
    </row>
    <row r="83" spans="1:3">
      <c r="A83">
        <v>1978</v>
      </c>
      <c r="B83" s="72">
        <f>100*expenditure!T83</f>
        <v>2.8293422156217929</v>
      </c>
      <c r="C83" s="72">
        <f>B83+(100*expenditure!U83)</f>
        <v>3.7891807467502345</v>
      </c>
    </row>
    <row r="84" spans="1:3">
      <c r="A84">
        <v>1979</v>
      </c>
      <c r="B84" s="72">
        <f>100*expenditure!T84</f>
        <v>1.7371529709699161</v>
      </c>
      <c r="C84" s="72">
        <f>B84+(100*expenditure!U84)</f>
        <v>2.5083725317082086</v>
      </c>
    </row>
    <row r="85" spans="1:3">
      <c r="A85">
        <v>1980</v>
      </c>
      <c r="B85" s="72">
        <f>100*expenditure!T85</f>
        <v>2.2084905201190623</v>
      </c>
      <c r="C85" s="72">
        <f>B85+(100*expenditure!U85)</f>
        <v>3.1767859868546813</v>
      </c>
    </row>
    <row r="86" spans="1:3">
      <c r="A86">
        <v>1981</v>
      </c>
      <c r="B86" s="72">
        <f>100*expenditure!T86</f>
        <v>2.2554219349757836</v>
      </c>
      <c r="C86" s="72">
        <f>B86+(100*expenditure!U86)</f>
        <v>3.189093565952601</v>
      </c>
    </row>
    <row r="87" spans="1:3">
      <c r="A87">
        <v>1982</v>
      </c>
      <c r="B87" s="72">
        <f>100*expenditure!T87</f>
        <v>3.3103230908240375</v>
      </c>
      <c r="C87" s="72">
        <f>B87+(100*expenditure!U87)</f>
        <v>4.4337539948355769</v>
      </c>
    </row>
    <row r="88" spans="1:3">
      <c r="A88">
        <v>1983</v>
      </c>
      <c r="B88" s="72">
        <f>100*expenditure!T88</f>
        <v>3.2540646206542068</v>
      </c>
      <c r="C88" s="72">
        <f>B88+(100*expenditure!U88)</f>
        <v>4.4989469933244104</v>
      </c>
    </row>
    <row r="89" spans="1:3">
      <c r="A89">
        <v>1984</v>
      </c>
      <c r="B89" s="72">
        <f>100*expenditure!T89</f>
        <v>1.5867299743305017</v>
      </c>
      <c r="C89" s="72">
        <f>B89+(100*expenditure!U89)</f>
        <v>2.8092177737788222</v>
      </c>
    </row>
    <row r="90" spans="1:3">
      <c r="A90">
        <v>1985</v>
      </c>
      <c r="B90" s="72">
        <f>100*expenditure!T90</f>
        <v>3.0674843104940277</v>
      </c>
      <c r="C90" s="72">
        <f>B90+(100*expenditure!U90)</f>
        <v>4.2614435882709341</v>
      </c>
    </row>
    <row r="91" spans="1:3">
      <c r="A91">
        <v>1986</v>
      </c>
      <c r="B91" s="72">
        <f>100*expenditure!T91</f>
        <v>1.8614210003626384</v>
      </c>
      <c r="C91" s="72">
        <f>B91+(100*expenditure!U91)</f>
        <v>2.7085924683067395</v>
      </c>
    </row>
    <row r="92" spans="1:3">
      <c r="A92">
        <v>1987</v>
      </c>
      <c r="B92" s="72">
        <f>100*expenditure!T92</f>
        <v>4.1102911512114568</v>
      </c>
      <c r="C92" s="72">
        <f>B92+(100*expenditure!U92)</f>
        <v>5.176826269479208</v>
      </c>
    </row>
    <row r="93" spans="1:3">
      <c r="A93">
        <v>1988</v>
      </c>
      <c r="B93" s="72">
        <f>100*expenditure!T93</f>
        <v>2.1</v>
      </c>
      <c r="C93" s="72">
        <f>B93+(100*expenditure!U93)</f>
        <v>2.8000000000000003</v>
      </c>
    </row>
    <row r="94" spans="1:3">
      <c r="A94">
        <v>1989</v>
      </c>
      <c r="B94" s="72">
        <f>100*expenditure!T94</f>
        <v>1.9</v>
      </c>
      <c r="C94" s="72">
        <f>B94+(100*expenditure!U94)</f>
        <v>2.5</v>
      </c>
    </row>
    <row r="95" spans="1:3">
      <c r="A95">
        <v>1990</v>
      </c>
      <c r="B95" s="72">
        <f>100*expenditure!T95</f>
        <v>1.5</v>
      </c>
      <c r="C95" s="72">
        <f>B95+(100*expenditure!U95)</f>
        <v>2.1</v>
      </c>
    </row>
    <row r="96" spans="1:3">
      <c r="A96">
        <v>1991</v>
      </c>
      <c r="B96" s="72">
        <f>100*expenditure!T96</f>
        <v>1.5000000000000002</v>
      </c>
      <c r="C96" s="72">
        <f>B96+(100*expenditure!U96)</f>
        <v>2</v>
      </c>
    </row>
    <row r="97" spans="1:4">
      <c r="A97">
        <v>1992</v>
      </c>
      <c r="B97" s="72">
        <f>100*expenditure!T97</f>
        <v>2</v>
      </c>
      <c r="C97" s="72">
        <f>B97+(100*expenditure!U97)</f>
        <v>2.7</v>
      </c>
    </row>
    <row r="98" spans="1:4">
      <c r="A98">
        <v>1993</v>
      </c>
      <c r="B98" s="72">
        <f>100*expenditure!T98</f>
        <v>2.2999999999999998</v>
      </c>
      <c r="C98" s="72">
        <f>B98+(100*expenditure!U98)</f>
        <v>3</v>
      </c>
    </row>
    <row r="99" spans="1:4">
      <c r="A99">
        <v>1994</v>
      </c>
      <c r="B99" s="72">
        <f>100*expenditure!T99</f>
        <v>2.1</v>
      </c>
      <c r="C99" s="72">
        <f>B99+(100*expenditure!U99)</f>
        <v>2.8000000000000003</v>
      </c>
    </row>
    <row r="100" spans="1:4">
      <c r="A100">
        <v>1995</v>
      </c>
      <c r="B100" s="72">
        <f>100*expenditure!T100</f>
        <v>3.3000000000000003</v>
      </c>
      <c r="C100" s="72">
        <f>B100+(100*expenditure!U100)</f>
        <v>4.5</v>
      </c>
    </row>
    <row r="101" spans="1:4">
      <c r="A101">
        <v>1996</v>
      </c>
      <c r="B101" s="72">
        <f>100*expenditure!T101</f>
        <v>3.2</v>
      </c>
      <c r="C101" s="72">
        <f>B101+(100*expenditure!U101)</f>
        <v>4.5</v>
      </c>
    </row>
    <row r="102" spans="1:4">
      <c r="A102">
        <v>1997</v>
      </c>
      <c r="B102" s="72">
        <f>100*expenditure!T102</f>
        <v>2.7</v>
      </c>
      <c r="C102" s="72">
        <f>B102+(100*expenditure!U102)</f>
        <v>4.1000000000000005</v>
      </c>
    </row>
    <row r="103" spans="1:4">
      <c r="A103">
        <v>1998</v>
      </c>
    </row>
    <row r="104" spans="1:4">
      <c r="A104">
        <v>1999</v>
      </c>
      <c r="B104" s="72">
        <f>100*expenditure!AS104</f>
        <v>2.9971397067175873</v>
      </c>
      <c r="C104" s="72">
        <f>B104+(100*expenditure!AT104)</f>
        <v>4.4331088334355266</v>
      </c>
      <c r="D104" s="73">
        <f>C104+(100*expenditure!AX104)</f>
        <v>6.9852614982622079</v>
      </c>
    </row>
    <row r="105" spans="1:4">
      <c r="A105">
        <v>2000</v>
      </c>
      <c r="B105" s="72">
        <f>100*expenditure!AS105</f>
        <v>3.0417011053030016</v>
      </c>
      <c r="C105" s="72">
        <f>B105+(100*expenditure!AT105)</f>
        <v>4.5837565836501604</v>
      </c>
      <c r="D105" s="73">
        <f>C105+(100*expenditure!AX105)</f>
        <v>7.4433195826571037</v>
      </c>
    </row>
    <row r="106" spans="1:4">
      <c r="A106">
        <v>2001</v>
      </c>
      <c r="B106" s="72">
        <f>100*expenditure!AS106</f>
        <v>2.8989967145359397</v>
      </c>
      <c r="C106" s="72">
        <f>B106+(100*expenditure!AT106)</f>
        <v>4.5977425869550714</v>
      </c>
      <c r="D106" s="73">
        <f>C106+(100*expenditure!AX106)</f>
        <v>8.1770968835094386</v>
      </c>
    </row>
    <row r="107" spans="1:4">
      <c r="A107">
        <v>2002</v>
      </c>
      <c r="B107" s="72">
        <f>100*expenditure!AS107</f>
        <v>3.0395848192940287</v>
      </c>
      <c r="C107" s="72">
        <f>B107+(100*expenditure!AT107)</f>
        <v>4.7455752015848933</v>
      </c>
      <c r="D107" s="73">
        <f>C107+(100*expenditure!AX107)</f>
        <v>8.4150727408480694</v>
      </c>
    </row>
    <row r="108" spans="1:4">
      <c r="A108">
        <v>2003</v>
      </c>
      <c r="B108" s="72">
        <f>100*expenditure!AS108</f>
        <v>3.1153608822227876</v>
      </c>
      <c r="C108" s="72">
        <f>B108+(100*expenditure!AT108)</f>
        <v>4.7164588395307581</v>
      </c>
      <c r="D108" s="73">
        <f>C108+(100*expenditure!AX108)</f>
        <v>8.3649922086655053</v>
      </c>
    </row>
    <row r="109" spans="1:4">
      <c r="A109">
        <v>2004</v>
      </c>
      <c r="B109" s="72">
        <f>100*expenditure!AS109</f>
        <v>3.1150946536346247</v>
      </c>
      <c r="C109" s="72">
        <f>B109+(100*expenditure!AT109)</f>
        <v>4.7225680097700318</v>
      </c>
      <c r="D109" s="73">
        <f>C109+(100*expenditure!AX109)</f>
        <v>8.4333792769969111</v>
      </c>
    </row>
    <row r="110" spans="1:4">
      <c r="A110">
        <v>2005</v>
      </c>
      <c r="B110" s="72">
        <f>100*expenditure!AS110</f>
        <v>3.1757592847962322</v>
      </c>
      <c r="C110" s="72">
        <f>B110+(100*expenditure!AT110)</f>
        <v>4.7756551492191726</v>
      </c>
      <c r="D110" s="73">
        <f>C110+(100*expenditure!AX110)</f>
        <v>8.549376637970294</v>
      </c>
    </row>
    <row r="111" spans="1:4">
      <c r="A111">
        <v>2006</v>
      </c>
      <c r="B111" s="72">
        <f>100*expenditure!AS111</f>
        <v>2.9293377968680989</v>
      </c>
      <c r="C111" s="72">
        <f>B111+(100*expenditure!AT111)</f>
        <v>4.4933376237915796</v>
      </c>
      <c r="D111" s="73">
        <f>C111+(100*expenditure!AX111)</f>
        <v>7.7583916152120773</v>
      </c>
    </row>
    <row r="112" spans="1:4">
      <c r="A112">
        <v>2007</v>
      </c>
      <c r="B112" s="72">
        <f>100*expenditure!AS112</f>
        <v>2.8921955359429061</v>
      </c>
      <c r="C112" s="72">
        <f>B112+(100*expenditure!AT112)</f>
        <v>4.5366190867945777</v>
      </c>
      <c r="D112" s="73">
        <f>C112+(100*expenditure!AX112)</f>
        <v>7.4920571543513805</v>
      </c>
    </row>
    <row r="113" spans="1:4">
      <c r="A113">
        <v>2008</v>
      </c>
      <c r="B113" s="72">
        <f>100*expenditure!AS113</f>
        <v>2.9276624117154686</v>
      </c>
      <c r="C113" s="72">
        <f>B113+(100*expenditure!AT113)</f>
        <v>4.877477466636126</v>
      </c>
      <c r="D113" s="73">
        <f>C113+(100*expenditure!AX113)</f>
        <v>7.4753171074784053</v>
      </c>
    </row>
    <row r="114" spans="1:4">
      <c r="A114">
        <v>2009</v>
      </c>
      <c r="B114" s="72">
        <f>100*expenditure!AS114</f>
        <v>3.337580091736096</v>
      </c>
      <c r="C114" s="72">
        <f>B114+(100*expenditure!AT114)</f>
        <v>5.6529176031492909</v>
      </c>
      <c r="D114" s="73">
        <f>C114+(100*expenditure!AX114)</f>
        <v>8.3276631936941961</v>
      </c>
    </row>
    <row r="115" spans="1:4">
      <c r="A115">
        <v>2010</v>
      </c>
      <c r="B115" s="72">
        <f>100*expenditure!AS115</f>
        <v>3.0213142624904066</v>
      </c>
      <c r="C115" s="72">
        <f>B115+(100*expenditure!AT115)</f>
        <v>5.2089966583030822</v>
      </c>
      <c r="D115" s="73">
        <f>C115+(100*expenditure!AX115)</f>
        <v>7.7359007494300833</v>
      </c>
    </row>
    <row r="116" spans="1:4">
      <c r="A116">
        <v>2011</v>
      </c>
      <c r="B116" s="72">
        <f>100*expenditure!AS116</f>
        <v>2.8803246894714976</v>
      </c>
      <c r="C116" s="72">
        <f>B116+(100*expenditure!AT116)</f>
        <v>5.0922845528139842</v>
      </c>
      <c r="D116" s="73">
        <f>C116+(100*expenditure!AX116)</f>
        <v>7.5694141556829688</v>
      </c>
    </row>
    <row r="117" spans="1:4">
      <c r="A117">
        <v>2012</v>
      </c>
      <c r="B117" s="72">
        <f>100*expenditure!AS117</f>
        <v>2.9618962706009637</v>
      </c>
      <c r="C117" s="72">
        <f>B117+(100*expenditure!AT117)</f>
        <v>5.4626450969034597</v>
      </c>
      <c r="D117" s="73">
        <f>C117+(100*expenditure!AX117)</f>
        <v>7.74732268220896</v>
      </c>
    </row>
    <row r="118" spans="1:4">
      <c r="A118">
        <v>2013</v>
      </c>
      <c r="B118" s="72">
        <f>100*expenditure!AS118</f>
        <v>3.1714685409469667</v>
      </c>
      <c r="C118" s="72">
        <f>B118+(100*expenditure!AT118)</f>
        <v>5.2195296033365306</v>
      </c>
      <c r="D118" s="73">
        <f>C118+(100*expenditure!AX118)</f>
        <v>7.5689213175266472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"/>
  <cols>
    <col min="2" max="2" width="23.5" style="5" customWidth="1"/>
  </cols>
  <sheetData>
    <row r="1" spans="1:2" ht="20">
      <c r="A1" s="16" t="s">
        <v>28</v>
      </c>
    </row>
    <row r="3" spans="1:2">
      <c r="A3" s="8"/>
      <c r="B3" s="6" t="s">
        <v>45</v>
      </c>
    </row>
    <row r="4" spans="1:2">
      <c r="A4" s="8"/>
      <c r="B4" s="15" t="s">
        <v>11</v>
      </c>
    </row>
    <row r="5" spans="1:2">
      <c r="A5" s="8">
        <v>1900</v>
      </c>
      <c r="B5" s="5">
        <v>0.38412079999999998</v>
      </c>
    </row>
    <row r="6" spans="1:2">
      <c r="A6" s="8">
        <v>1901</v>
      </c>
      <c r="B6" s="5">
        <v>0.39614742000000003</v>
      </c>
    </row>
    <row r="7" spans="1:2">
      <c r="A7" s="8">
        <v>1902</v>
      </c>
      <c r="B7" s="5">
        <v>0.42251745000000002</v>
      </c>
    </row>
    <row r="8" spans="1:2">
      <c r="A8" s="8">
        <v>1903</v>
      </c>
      <c r="B8" s="5">
        <v>0.45472960000000001</v>
      </c>
    </row>
    <row r="9" spans="1:2">
      <c r="A9" s="8">
        <v>1904</v>
      </c>
      <c r="B9" s="5">
        <v>0.48652671999999997</v>
      </c>
    </row>
    <row r="10" spans="1:2">
      <c r="A10" s="8">
        <v>1905</v>
      </c>
      <c r="B10" s="5">
        <v>0.52942048000000008</v>
      </c>
    </row>
    <row r="11" spans="1:2">
      <c r="A11" s="8">
        <v>1906</v>
      </c>
      <c r="B11" s="5">
        <v>0.56177258999999991</v>
      </c>
    </row>
    <row r="12" spans="1:2">
      <c r="A12" s="8">
        <v>1907</v>
      </c>
      <c r="B12" s="5">
        <v>0.58627800000000008</v>
      </c>
    </row>
    <row r="13" spans="1:2">
      <c r="A13" s="8">
        <v>1908</v>
      </c>
      <c r="B13" s="5">
        <v>0.59070747999999995</v>
      </c>
    </row>
    <row r="14" spans="1:2">
      <c r="A14" s="8">
        <v>1909</v>
      </c>
      <c r="B14" s="5">
        <v>0.63880012999999991</v>
      </c>
    </row>
    <row r="15" spans="1:2">
      <c r="A15" s="8">
        <v>1910</v>
      </c>
      <c r="B15" s="5">
        <v>0.65650896000000003</v>
      </c>
    </row>
    <row r="16" spans="1:2">
      <c r="A16" s="8">
        <v>1911</v>
      </c>
      <c r="B16" s="5">
        <v>0.66550693999999999</v>
      </c>
    </row>
    <row r="17" spans="1:2">
      <c r="A17" s="8">
        <v>1912</v>
      </c>
      <c r="B17" s="5">
        <v>0.73282759999999991</v>
      </c>
    </row>
    <row r="18" spans="1:2">
      <c r="A18" s="8">
        <v>1913</v>
      </c>
      <c r="B18" s="5">
        <v>0.68573244</v>
      </c>
    </row>
    <row r="19" spans="1:2">
      <c r="A19" s="8">
        <v>1914</v>
      </c>
      <c r="B19" s="5">
        <v>0.75826415999999996</v>
      </c>
    </row>
    <row r="20" spans="1:2">
      <c r="A20" s="8">
        <v>1915</v>
      </c>
      <c r="B20" s="5">
        <v>0.88070880000000007</v>
      </c>
    </row>
    <row r="21" spans="1:2">
      <c r="A21" s="8">
        <v>1916</v>
      </c>
      <c r="B21" s="5">
        <v>0.99003075000000018</v>
      </c>
    </row>
    <row r="22" spans="1:2">
      <c r="A22" s="8">
        <v>1917</v>
      </c>
      <c r="B22" s="5">
        <v>1.2516198200000002</v>
      </c>
    </row>
    <row r="23" spans="1:2">
      <c r="A23" s="8">
        <v>1918</v>
      </c>
      <c r="B23" s="5">
        <v>1.6551763799999999</v>
      </c>
    </row>
    <row r="24" spans="1:2">
      <c r="A24" s="8">
        <v>1919</v>
      </c>
      <c r="B24" s="5">
        <v>1.8967317599999998</v>
      </c>
    </row>
    <row r="25" spans="1:2">
      <c r="A25" s="8">
        <v>1920</v>
      </c>
      <c r="B25" s="5">
        <v>2.3469517</v>
      </c>
    </row>
    <row r="26" spans="1:2">
      <c r="A26" s="8">
        <v>1921</v>
      </c>
      <c r="B26" s="5">
        <v>1.9026018</v>
      </c>
    </row>
    <row r="27" spans="1:2">
      <c r="A27" s="8">
        <v>1922</v>
      </c>
      <c r="B27" s="5">
        <v>1.7026471000000001</v>
      </c>
    </row>
    <row r="28" spans="1:2">
      <c r="A28" s="8">
        <v>1923</v>
      </c>
      <c r="B28" s="5">
        <v>1.8481749999999999</v>
      </c>
    </row>
    <row r="29" spans="1:2">
      <c r="A29" s="8">
        <v>1924</v>
      </c>
      <c r="B29" s="5">
        <v>1.9487260000000004</v>
      </c>
    </row>
    <row r="30" spans="1:2">
      <c r="A30" s="8">
        <v>1925</v>
      </c>
      <c r="B30" s="5">
        <v>2.1000903000000002</v>
      </c>
    </row>
    <row r="31" spans="1:2">
      <c r="A31" s="8">
        <v>1926</v>
      </c>
      <c r="B31" s="5">
        <v>2.3323927000000002</v>
      </c>
    </row>
    <row r="32" spans="1:2">
      <c r="A32" s="8">
        <v>1927</v>
      </c>
      <c r="B32" s="5">
        <v>2.1934849999999999</v>
      </c>
    </row>
    <row r="33" spans="1:2">
      <c r="A33" s="8">
        <v>1928</v>
      </c>
      <c r="B33" s="5">
        <v>2.2415000000000003</v>
      </c>
    </row>
    <row r="34" spans="1:2">
      <c r="A34" s="8">
        <v>1929</v>
      </c>
      <c r="B34" s="5">
        <v>2.5503288999999998</v>
      </c>
    </row>
    <row r="35" spans="1:2">
      <c r="A35" s="8">
        <v>1930</v>
      </c>
      <c r="B35" s="5">
        <v>2.3787751999999998</v>
      </c>
    </row>
    <row r="36" spans="1:2">
      <c r="A36" s="8">
        <v>1931</v>
      </c>
      <c r="B36" s="5">
        <v>1.8193626000000001</v>
      </c>
    </row>
    <row r="37" spans="1:2">
      <c r="A37" s="8">
        <v>1932</v>
      </c>
      <c r="B37" s="5">
        <v>2.148552</v>
      </c>
    </row>
    <row r="38" spans="1:2">
      <c r="A38" s="8">
        <v>1933</v>
      </c>
      <c r="B38" s="5">
        <v>1.62748</v>
      </c>
    </row>
    <row r="39" spans="1:2">
      <c r="A39" s="8">
        <v>1934</v>
      </c>
      <c r="B39" s="5">
        <v>2.0908079999999996</v>
      </c>
    </row>
    <row r="40" spans="1:2">
      <c r="A40" s="8">
        <v>1935</v>
      </c>
      <c r="B40" s="5">
        <v>2.133648</v>
      </c>
    </row>
    <row r="41" spans="1:2">
      <c r="A41" s="8">
        <v>1936</v>
      </c>
      <c r="B41" s="5">
        <v>2.4496079999999996</v>
      </c>
    </row>
    <row r="42" spans="1:2">
      <c r="A42" s="8">
        <v>1937</v>
      </c>
      <c r="B42" s="5">
        <v>2.806632</v>
      </c>
    </row>
    <row r="43" spans="1:2">
      <c r="A43" s="8">
        <v>1938</v>
      </c>
      <c r="B43" s="5">
        <v>3.0672459999999995</v>
      </c>
    </row>
    <row r="44" spans="1:2">
      <c r="A44" s="8">
        <v>1939</v>
      </c>
      <c r="B44" s="5">
        <v>2.99586</v>
      </c>
    </row>
    <row r="45" spans="1:2">
      <c r="A45" s="8">
        <v>1940</v>
      </c>
      <c r="B45" s="5">
        <v>3.1875</v>
      </c>
    </row>
    <row r="46" spans="1:2">
      <c r="A46" s="8">
        <v>1941</v>
      </c>
      <c r="B46" s="5">
        <v>3.3750249999999999</v>
      </c>
    </row>
    <row r="47" spans="1:2">
      <c r="A47" s="8">
        <v>1942</v>
      </c>
      <c r="B47" s="5">
        <v>4.1353000000000009</v>
      </c>
    </row>
    <row r="48" spans="1:2">
      <c r="A48" s="8">
        <v>1943</v>
      </c>
      <c r="B48" s="5">
        <v>4.6520500000000009</v>
      </c>
    </row>
    <row r="49" spans="1:2">
      <c r="A49" s="8">
        <v>1944</v>
      </c>
      <c r="B49" s="5">
        <v>5.630300000000001</v>
      </c>
    </row>
    <row r="50" spans="1:2">
      <c r="A50" s="8">
        <v>1945</v>
      </c>
      <c r="B50" s="5">
        <v>6.202300000000001</v>
      </c>
    </row>
    <row r="51" spans="1:2">
      <c r="A51" s="8">
        <v>1946</v>
      </c>
      <c r="B51" s="5">
        <v>7.127148</v>
      </c>
    </row>
    <row r="52" spans="1:2">
      <c r="A52" s="8">
        <v>1947</v>
      </c>
      <c r="B52" s="5">
        <v>17.478898499999996</v>
      </c>
    </row>
    <row r="53" spans="1:2">
      <c r="A53" s="8">
        <v>1948</v>
      </c>
      <c r="B53" s="5">
        <v>17.988454399999998</v>
      </c>
    </row>
    <row r="54" spans="1:2">
      <c r="A54" s="8">
        <v>1949</v>
      </c>
      <c r="B54" s="5">
        <v>17.974400000000003</v>
      </c>
    </row>
    <row r="55" spans="1:2">
      <c r="A55" s="8">
        <v>1950</v>
      </c>
      <c r="B55" s="5">
        <v>15.702559412063675</v>
      </c>
    </row>
    <row r="56" spans="1:2">
      <c r="A56" s="8">
        <v>1951</v>
      </c>
      <c r="B56" s="5">
        <v>20.084036533050778</v>
      </c>
    </row>
    <row r="57" spans="1:2">
      <c r="A57" s="8">
        <v>1952</v>
      </c>
      <c r="B57" s="5">
        <v>21.361127706573122</v>
      </c>
    </row>
    <row r="58" spans="1:2">
      <c r="A58" s="8">
        <v>1953</v>
      </c>
      <c r="B58" s="5">
        <v>23.873958716551705</v>
      </c>
    </row>
    <row r="59" spans="1:2">
      <c r="A59" s="8">
        <v>1954</v>
      </c>
      <c r="B59" s="5">
        <v>27.507448864252236</v>
      </c>
    </row>
    <row r="60" spans="1:2">
      <c r="A60" s="8">
        <v>1955</v>
      </c>
      <c r="B60" s="5">
        <v>30.039690527952935</v>
      </c>
    </row>
    <row r="61" spans="1:2">
      <c r="A61" s="8">
        <v>1956</v>
      </c>
      <c r="B61" s="5">
        <v>33.947155760759834</v>
      </c>
    </row>
    <row r="62" spans="1:2">
      <c r="A62" s="8">
        <v>1957</v>
      </c>
      <c r="B62" s="5">
        <v>37.040737839839281</v>
      </c>
    </row>
    <row r="63" spans="1:2">
      <c r="A63" s="8">
        <v>1958</v>
      </c>
      <c r="B63" s="5">
        <v>40.84802582558077</v>
      </c>
    </row>
    <row r="64" spans="1:2">
      <c r="A64" s="8">
        <v>1959</v>
      </c>
      <c r="B64" s="5">
        <v>48.416509811580255</v>
      </c>
    </row>
    <row r="65" spans="1:2">
      <c r="A65" s="8">
        <v>1960</v>
      </c>
      <c r="B65" s="5">
        <v>58.322015100171683</v>
      </c>
    </row>
    <row r="66" spans="1:2">
      <c r="A66" s="8">
        <v>1961</v>
      </c>
      <c r="B66" s="5">
        <v>65.156562309141549</v>
      </c>
    </row>
    <row r="67" spans="1:2">
      <c r="A67" s="8">
        <v>1962</v>
      </c>
      <c r="B67" s="5">
        <v>75.436871634541546</v>
      </c>
    </row>
    <row r="68" spans="1:2">
      <c r="A68" s="8">
        <v>1963</v>
      </c>
      <c r="B68" s="5">
        <v>82.026852915497187</v>
      </c>
    </row>
    <row r="69" spans="1:2">
      <c r="A69" s="8">
        <v>1964</v>
      </c>
      <c r="B69" s="5">
        <v>98.107379434387724</v>
      </c>
    </row>
    <row r="70" spans="1:2">
      <c r="A70" s="8">
        <v>1965</v>
      </c>
      <c r="B70" s="5">
        <v>116.5626006180197</v>
      </c>
    </row>
    <row r="71" spans="1:2">
      <c r="A71" s="8">
        <v>1966</v>
      </c>
      <c r="B71" s="5">
        <v>140.5302259386637</v>
      </c>
    </row>
    <row r="72" spans="1:2">
      <c r="A72" s="8">
        <v>1967</v>
      </c>
      <c r="B72" s="5">
        <v>157.67655025201753</v>
      </c>
    </row>
    <row r="73" spans="1:2">
      <c r="A73" s="8">
        <v>1968</v>
      </c>
      <c r="B73" s="5">
        <v>187.51572157309778</v>
      </c>
    </row>
    <row r="74" spans="1:2">
      <c r="A74" s="8">
        <v>1969</v>
      </c>
      <c r="B74" s="5">
        <v>210.20109671112132</v>
      </c>
    </row>
    <row r="75" spans="1:2">
      <c r="A75" s="8">
        <v>1970</v>
      </c>
      <c r="B75" s="5">
        <v>234.73650428815642</v>
      </c>
    </row>
    <row r="76" spans="1:2">
      <c r="A76" t="s">
        <v>25</v>
      </c>
      <c r="B76" s="5">
        <v>257.91891426048346</v>
      </c>
    </row>
    <row r="77" spans="1:2">
      <c r="B77" s="5">
        <v>289.161379494529</v>
      </c>
    </row>
    <row r="78" spans="1:2">
      <c r="A78" t="s">
        <v>26</v>
      </c>
      <c r="B78" s="5">
        <v>352.80290554895134</v>
      </c>
    </row>
    <row r="79" spans="1:2">
      <c r="B79" s="5">
        <v>439.18701464190497</v>
      </c>
    </row>
    <row r="80" spans="1:2">
      <c r="A80" t="s">
        <v>27</v>
      </c>
      <c r="B80" s="5">
        <v>548.08843936290634</v>
      </c>
    </row>
    <row r="81" spans="1:2">
      <c r="B81" s="5">
        <v>732.1271540615254</v>
      </c>
    </row>
    <row r="82" spans="1:2">
      <c r="A82">
        <v>1977</v>
      </c>
      <c r="B82" s="5">
        <v>1012.7440991553756</v>
      </c>
    </row>
    <row r="83" spans="1:2">
      <c r="A83">
        <v>1978</v>
      </c>
      <c r="B83" s="5">
        <v>1617.638748232569</v>
      </c>
    </row>
    <row r="84" spans="1:2">
      <c r="A84">
        <v>1979</v>
      </c>
      <c r="B84" s="5">
        <v>3053.4647717514454</v>
      </c>
    </row>
    <row r="85" spans="1:2">
      <c r="A85">
        <v>1980</v>
      </c>
      <c r="B85" s="5">
        <v>5063.1695515709835</v>
      </c>
    </row>
    <row r="86" spans="1:2">
      <c r="A86">
        <v>1981</v>
      </c>
      <c r="B86" s="5">
        <v>8907.2408207361441</v>
      </c>
    </row>
    <row r="87" spans="1:2">
      <c r="A87">
        <v>1982</v>
      </c>
      <c r="B87" s="5">
        <v>14794.155125386587</v>
      </c>
    </row>
    <row r="88" spans="1:2">
      <c r="A88">
        <v>1983</v>
      </c>
      <c r="B88" s="5">
        <v>27453.019755348327</v>
      </c>
    </row>
    <row r="89" spans="1:2">
      <c r="A89">
        <v>1984</v>
      </c>
      <c r="B89" s="5">
        <v>59381.317341947673</v>
      </c>
    </row>
    <row r="90" spans="1:2">
      <c r="A90">
        <v>1985</v>
      </c>
      <c r="B90" s="5">
        <v>161088.27537260263</v>
      </c>
    </row>
    <row r="91" spans="1:2">
      <c r="A91">
        <v>1986</v>
      </c>
      <c r="B91" s="5">
        <v>296796.0735359547</v>
      </c>
    </row>
    <row r="92" spans="1:2">
      <c r="A92">
        <v>1987</v>
      </c>
      <c r="B92" s="5">
        <v>604617.26013424434</v>
      </c>
    </row>
    <row r="93" spans="1:2">
      <c r="A93">
        <v>1988</v>
      </c>
      <c r="B93" s="5">
        <v>3757548.7050243644</v>
      </c>
    </row>
    <row r="94" spans="1:2">
      <c r="A94">
        <v>1989</v>
      </c>
      <c r="B94" s="5">
        <v>88049813.952983677</v>
      </c>
    </row>
    <row r="95" spans="1:2">
      <c r="A95">
        <v>1990</v>
      </c>
      <c r="B95" s="5">
        <v>5321982442.095417</v>
      </c>
    </row>
    <row r="96" spans="1:2">
      <c r="A96">
        <v>1991</v>
      </c>
      <c r="B96" s="5">
        <v>26256239275.889034</v>
      </c>
    </row>
    <row r="97" spans="1:2">
      <c r="A97">
        <v>1992</v>
      </c>
      <c r="B97" s="5">
        <v>43990219337.841682</v>
      </c>
    </row>
    <row r="98" spans="1:2">
      <c r="A98">
        <v>1993</v>
      </c>
      <c r="B98" s="5">
        <v>68078575758.631325</v>
      </c>
    </row>
    <row r="99" spans="1:2">
      <c r="A99">
        <v>1994</v>
      </c>
      <c r="B99" s="5">
        <v>95964970059.795822</v>
      </c>
    </row>
    <row r="100" spans="1:2">
      <c r="A100">
        <v>1995</v>
      </c>
      <c r="B100" s="5">
        <v>117279049675.37679</v>
      </c>
    </row>
    <row r="101" spans="1:2">
      <c r="A101">
        <v>1996</v>
      </c>
      <c r="B101" s="5">
        <v>132472595077.59044</v>
      </c>
    </row>
    <row r="102" spans="1:2">
      <c r="A102">
        <v>1997</v>
      </c>
      <c r="B102" s="5">
        <v>151405673377.69147</v>
      </c>
    </row>
    <row r="103" spans="1:2">
      <c r="A103">
        <v>1998</v>
      </c>
      <c r="B103" s="5">
        <v>159753295188.65283</v>
      </c>
    </row>
    <row r="104" spans="1:2">
      <c r="A104">
        <v>1999</v>
      </c>
      <c r="B104" s="5">
        <v>166967164318.4946</v>
      </c>
    </row>
    <row r="105" spans="1:2">
      <c r="A105">
        <v>2000</v>
      </c>
      <c r="B105" s="5">
        <v>177918109904.79413</v>
      </c>
    </row>
    <row r="106" spans="1:2">
      <c r="A106">
        <v>2001</v>
      </c>
      <c r="B106" s="5">
        <v>180991178191.44922</v>
      </c>
    </row>
    <row r="107" spans="1:2">
      <c r="A107">
        <v>2002</v>
      </c>
      <c r="B107" s="5">
        <v>191491745056.2168</v>
      </c>
    </row>
    <row r="108" spans="1:2">
      <c r="A108">
        <v>2003</v>
      </c>
      <c r="B108" s="5">
        <v>205379231267.57779</v>
      </c>
    </row>
    <row r="109" spans="1:2">
      <c r="A109">
        <v>2004</v>
      </c>
      <c r="B109" s="5">
        <v>227683806818.98535</v>
      </c>
    </row>
    <row r="110" spans="1:2">
      <c r="A110">
        <v>2005</v>
      </c>
      <c r="B110" s="5">
        <v>247080735556.23602</v>
      </c>
    </row>
    <row r="111" spans="1:2">
      <c r="A111">
        <v>2006</v>
      </c>
      <c r="B111" s="5">
        <v>287713204347.44305</v>
      </c>
    </row>
    <row r="112" spans="1:2">
      <c r="A112">
        <v>2007</v>
      </c>
      <c r="B112" s="5">
        <v>319692999000</v>
      </c>
    </row>
    <row r="113" spans="1:2">
      <c r="A113">
        <v>2008</v>
      </c>
      <c r="B113" s="5">
        <v>355708418079.79919</v>
      </c>
    </row>
    <row r="114" spans="1:2">
      <c r="A114">
        <v>2009</v>
      </c>
      <c r="B114" s="5">
        <v>365055547688.21094</v>
      </c>
    </row>
    <row r="115" spans="1:2">
      <c r="A115">
        <v>2010</v>
      </c>
      <c r="B115" s="5">
        <v>419693603624.26923</v>
      </c>
    </row>
    <row r="116" spans="1:2">
      <c r="A116">
        <v>2011</v>
      </c>
      <c r="B116" s="5">
        <v>469854824406.03571</v>
      </c>
    </row>
    <row r="117" spans="1:2">
      <c r="A117">
        <v>2012</v>
      </c>
      <c r="B117" s="5">
        <v>508191043288.82672</v>
      </c>
    </row>
    <row r="118" spans="1:2">
      <c r="A118">
        <v>2013</v>
      </c>
      <c r="B118" s="5">
        <v>546907521738.20929</v>
      </c>
    </row>
    <row r="119" spans="1:2">
      <c r="B119" s="5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revenue</vt:lpstr>
      <vt:lpstr>expenditure</vt:lpstr>
      <vt:lpstr>graph soc exp 1900-2013</vt:lpstr>
      <vt:lpstr>GDP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Arroyo Abad, Leticia</dc:creator>
  <cp:lastModifiedBy>Peter Lindert</cp:lastModifiedBy>
  <dcterms:created xsi:type="dcterms:W3CDTF">2014-11-08T03:06:12Z</dcterms:created>
  <dcterms:modified xsi:type="dcterms:W3CDTF">2015-03-26T22:05:46Z</dcterms:modified>
</cp:coreProperties>
</file>